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2E9C4051-2E8E-427A-8E2D-0F6F1B58C827}" xr6:coauthVersionLast="47" xr6:coauthVersionMax="47" xr10:uidLastSave="{00000000-0000-0000-0000-000000000000}"/>
  <bookViews>
    <workbookView xWindow="-120" yWindow="-120" windowWidth="38640" windowHeight="21240" activeTab="5" xr2:uid="{00000000-000D-0000-FFFF-FFFF00000000}"/>
  </bookViews>
  <sheets>
    <sheet name="Двоеборье Муж и Жен" sheetId="1" r:id="rId1"/>
    <sheet name="народный жим" sheetId="2" r:id="rId2"/>
    <sheet name="пауэрспорт" sheetId="7" r:id="rId3"/>
    <sheet name="Лист3" sheetId="10" state="hidden" r:id="rId4"/>
    <sheet name="Лист1" sheetId="8" state="hidden" r:id="rId5"/>
    <sheet name="жим лежа Муж и Жен" sheetId="3" r:id="rId6"/>
    <sheet name="становая" sheetId="4" r:id="rId7"/>
    <sheet name="жим софт" sheetId="5" r:id="rId8"/>
    <sheet name="бицепс" sheetId="6" r:id="rId9"/>
    <sheet name="народный бицепс" sheetId="9" r:id="rId10"/>
  </sheets>
  <externalReferences>
    <externalReference r:id="rId11"/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I19" i="6" l="1"/>
  <c r="I20" i="6"/>
  <c r="N20" i="6" s="1"/>
  <c r="H6" i="9"/>
  <c r="I6" i="9"/>
  <c r="L7" i="9"/>
  <c r="L8" i="9"/>
  <c r="L9" i="9"/>
  <c r="L10" i="9"/>
  <c r="L11" i="9"/>
  <c r="L12" i="9"/>
  <c r="L13" i="9"/>
  <c r="L14" i="9"/>
  <c r="L6" i="9"/>
  <c r="I21" i="3"/>
  <c r="H21" i="3"/>
  <c r="H22" i="3"/>
  <c r="N21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5" i="2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6" i="5"/>
  <c r="H16" i="3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17" i="6"/>
  <c r="I18" i="6"/>
  <c r="I21" i="6"/>
  <c r="N21" i="6" s="1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16" i="6"/>
  <c r="N16" i="6" s="1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16" i="3"/>
  <c r="I8" i="6"/>
  <c r="N8" i="6" s="1"/>
  <c r="I9" i="6"/>
  <c r="N9" i="6" s="1"/>
  <c r="I10" i="6"/>
  <c r="I11" i="6"/>
  <c r="I12" i="6"/>
  <c r="I13" i="6"/>
  <c r="I14" i="6"/>
  <c r="I7" i="6"/>
  <c r="H16" i="6"/>
  <c r="H9" i="6"/>
  <c r="H10" i="6"/>
  <c r="H11" i="6"/>
  <c r="H7" i="6"/>
  <c r="H8" i="6"/>
  <c r="N6" i="6"/>
  <c r="I6" i="6"/>
  <c r="H6" i="6"/>
  <c r="H5" i="3"/>
  <c r="M5" i="2"/>
  <c r="N5" i="2"/>
  <c r="R27" i="1"/>
  <c r="S27" i="1" s="1"/>
  <c r="R28" i="1"/>
  <c r="R29" i="1"/>
  <c r="R30" i="1"/>
  <c r="S30" i="1" s="1"/>
  <c r="R31" i="1"/>
  <c r="S31" i="1" s="1"/>
  <c r="R32" i="1"/>
  <c r="R33" i="1"/>
  <c r="S33" i="1" s="1"/>
  <c r="R34" i="1"/>
  <c r="S34" i="1" s="1"/>
  <c r="R35" i="1"/>
  <c r="S35" i="1" s="1"/>
  <c r="R36" i="1"/>
  <c r="R37" i="1"/>
  <c r="R38" i="1"/>
  <c r="S38" i="1" s="1"/>
  <c r="R39" i="1"/>
  <c r="S39" i="1" s="1"/>
  <c r="R40" i="1"/>
  <c r="R41" i="1"/>
  <c r="S41" i="1" s="1"/>
  <c r="R42" i="1"/>
  <c r="S42" i="1" s="1"/>
  <c r="R43" i="1"/>
  <c r="S43" i="1" s="1"/>
  <c r="R44" i="1"/>
  <c r="R45" i="1"/>
  <c r="R46" i="1"/>
  <c r="S46" i="1" s="1"/>
  <c r="R47" i="1"/>
  <c r="S47" i="1" s="1"/>
  <c r="R48" i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R57" i="1"/>
  <c r="S57" i="1" s="1"/>
  <c r="R58" i="1"/>
  <c r="S58" i="1" s="1"/>
  <c r="R59" i="1"/>
  <c r="S59" i="1" s="1"/>
  <c r="R60" i="1"/>
  <c r="R61" i="1"/>
  <c r="S61" i="1" s="1"/>
  <c r="R62" i="1"/>
  <c r="S62" i="1" s="1"/>
  <c r="R63" i="1"/>
  <c r="R64" i="1"/>
  <c r="R65" i="1"/>
  <c r="R66" i="1"/>
  <c r="S66" i="1" s="1"/>
  <c r="R67" i="1"/>
  <c r="S67" i="1" s="1"/>
  <c r="R68" i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9" i="1"/>
  <c r="S9" i="1" s="1"/>
  <c r="R10" i="1"/>
  <c r="R11" i="1"/>
  <c r="S11" i="1" s="1"/>
  <c r="R12" i="1"/>
  <c r="S12" i="1" s="1"/>
  <c r="R19" i="1"/>
  <c r="R20" i="1"/>
  <c r="R21" i="1"/>
  <c r="R22" i="1"/>
  <c r="R23" i="1"/>
  <c r="R24" i="1"/>
  <c r="R25" i="1"/>
  <c r="R26" i="1"/>
  <c r="R15" i="1"/>
  <c r="R16" i="1"/>
  <c r="R17" i="1"/>
  <c r="R18" i="1"/>
  <c r="R14" i="1"/>
  <c r="R7" i="1"/>
  <c r="R8" i="1"/>
  <c r="R5" i="1"/>
  <c r="R6" i="1"/>
  <c r="H9" i="1"/>
  <c r="I9" i="1"/>
  <c r="H10" i="1"/>
  <c r="I10" i="1"/>
  <c r="S10" i="1"/>
  <c r="H11" i="1"/>
  <c r="I11" i="1"/>
  <c r="H12" i="1"/>
  <c r="I12" i="1"/>
  <c r="H5" i="1"/>
  <c r="I5" i="1"/>
  <c r="H6" i="1"/>
  <c r="I6" i="1"/>
  <c r="H7" i="1"/>
  <c r="I7" i="1"/>
  <c r="H8" i="1"/>
  <c r="I8" i="1"/>
  <c r="N26" i="6"/>
  <c r="N28" i="6"/>
  <c r="N25" i="6"/>
  <c r="N27" i="6"/>
  <c r="N22" i="6"/>
  <c r="N23" i="6"/>
  <c r="N24" i="6"/>
  <c r="N17" i="6"/>
  <c r="N18" i="6"/>
  <c r="N19" i="6"/>
  <c r="N7" i="6"/>
  <c r="N10" i="6"/>
  <c r="N11" i="6"/>
  <c r="N12" i="6"/>
  <c r="N13" i="6"/>
  <c r="N14" i="6"/>
  <c r="H19" i="3"/>
  <c r="N19" i="3"/>
  <c r="H8" i="2"/>
  <c r="M8" i="2" s="1"/>
  <c r="H9" i="2"/>
  <c r="M9" i="2" s="1"/>
  <c r="H10" i="2"/>
  <c r="H11" i="2"/>
  <c r="M11" i="2" s="1"/>
  <c r="H12" i="2"/>
  <c r="M12" i="2" s="1"/>
  <c r="H13" i="2"/>
  <c r="H14" i="2"/>
  <c r="M14" i="2" s="1"/>
  <c r="H15" i="2"/>
  <c r="M15" i="2" s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M10" i="2"/>
  <c r="M13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R14" i="7"/>
  <c r="S14" i="7" s="1"/>
  <c r="S17" i="7"/>
  <c r="S18" i="7"/>
  <c r="S20" i="7"/>
  <c r="S21" i="7"/>
  <c r="S23" i="7"/>
  <c r="S24" i="7"/>
  <c r="S25" i="7"/>
  <c r="S31" i="7"/>
  <c r="S34" i="7"/>
  <c r="S36" i="7"/>
  <c r="S37" i="7"/>
  <c r="S38" i="7"/>
  <c r="S39" i="7"/>
  <c r="S40" i="7"/>
  <c r="S41" i="7"/>
  <c r="S47" i="7"/>
  <c r="S50" i="7"/>
  <c r="S52" i="7"/>
  <c r="S53" i="7"/>
  <c r="S54" i="7"/>
  <c r="S55" i="7"/>
  <c r="S56" i="7"/>
  <c r="S57" i="7"/>
  <c r="S63" i="7"/>
  <c r="S66" i="7"/>
  <c r="S68" i="7"/>
  <c r="S69" i="7"/>
  <c r="S70" i="7"/>
  <c r="S71" i="7"/>
  <c r="S72" i="7"/>
  <c r="S73" i="7"/>
  <c r="R15" i="7"/>
  <c r="S15" i="7" s="1"/>
  <c r="R16" i="7"/>
  <c r="S16" i="7" s="1"/>
  <c r="R17" i="7"/>
  <c r="R18" i="7"/>
  <c r="R19" i="7"/>
  <c r="S19" i="7" s="1"/>
  <c r="R20" i="7"/>
  <c r="R21" i="7"/>
  <c r="R22" i="7"/>
  <c r="S22" i="7" s="1"/>
  <c r="R23" i="7"/>
  <c r="R24" i="7"/>
  <c r="R25" i="7"/>
  <c r="R26" i="7"/>
  <c r="S26" i="7" s="1"/>
  <c r="R27" i="7"/>
  <c r="S27" i="7" s="1"/>
  <c r="R28" i="7"/>
  <c r="S28" i="7" s="1"/>
  <c r="R29" i="7"/>
  <c r="S29" i="7" s="1"/>
  <c r="R30" i="7"/>
  <c r="S30" i="7" s="1"/>
  <c r="R31" i="7"/>
  <c r="R32" i="7"/>
  <c r="S32" i="7" s="1"/>
  <c r="R33" i="7"/>
  <c r="S33" i="7" s="1"/>
  <c r="R34" i="7"/>
  <c r="R35" i="7"/>
  <c r="S35" i="7" s="1"/>
  <c r="R36" i="7"/>
  <c r="R37" i="7"/>
  <c r="R38" i="7"/>
  <c r="R39" i="7"/>
  <c r="R40" i="7"/>
  <c r="R41" i="7"/>
  <c r="R42" i="7"/>
  <c r="S42" i="7" s="1"/>
  <c r="R43" i="7"/>
  <c r="S43" i="7" s="1"/>
  <c r="R44" i="7"/>
  <c r="S44" i="7" s="1"/>
  <c r="R45" i="7"/>
  <c r="S45" i="7" s="1"/>
  <c r="R46" i="7"/>
  <c r="S46" i="7" s="1"/>
  <c r="R47" i="7"/>
  <c r="R48" i="7"/>
  <c r="S48" i="7" s="1"/>
  <c r="R49" i="7"/>
  <c r="S49" i="7" s="1"/>
  <c r="R50" i="7"/>
  <c r="R51" i="7"/>
  <c r="S51" i="7" s="1"/>
  <c r="R52" i="7"/>
  <c r="R53" i="7"/>
  <c r="R54" i="7"/>
  <c r="R55" i="7"/>
  <c r="R56" i="7"/>
  <c r="R57" i="7"/>
  <c r="R58" i="7"/>
  <c r="S58" i="7" s="1"/>
  <c r="R59" i="7"/>
  <c r="S59" i="7" s="1"/>
  <c r="R60" i="7"/>
  <c r="S60" i="7" s="1"/>
  <c r="R61" i="7"/>
  <c r="S61" i="7" s="1"/>
  <c r="R62" i="7"/>
  <c r="S62" i="7" s="1"/>
  <c r="R63" i="7"/>
  <c r="R64" i="7"/>
  <c r="S64" i="7" s="1"/>
  <c r="R65" i="7"/>
  <c r="S65" i="7" s="1"/>
  <c r="R66" i="7"/>
  <c r="R67" i="7"/>
  <c r="S67" i="7" s="1"/>
  <c r="R68" i="7"/>
  <c r="R69" i="7"/>
  <c r="R70" i="7"/>
  <c r="R71" i="7"/>
  <c r="R72" i="7"/>
  <c r="R73" i="7"/>
  <c r="R74" i="7"/>
  <c r="S74" i="7" s="1"/>
  <c r="R75" i="7"/>
  <c r="S75" i="7" s="1"/>
  <c r="R76" i="7"/>
  <c r="S76" i="7" s="1"/>
  <c r="R6" i="7"/>
  <c r="S6" i="7" s="1"/>
  <c r="R7" i="7"/>
  <c r="S7" i="7" s="1"/>
  <c r="R8" i="7"/>
  <c r="R9" i="7"/>
  <c r="S9" i="7" s="1"/>
  <c r="R10" i="7"/>
  <c r="R11" i="7"/>
  <c r="S11" i="7" s="1"/>
  <c r="R12" i="7"/>
  <c r="R5" i="7"/>
  <c r="S5" i="7" s="1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S12" i="7"/>
  <c r="I12" i="7"/>
  <c r="H12" i="7"/>
  <c r="I11" i="7"/>
  <c r="H11" i="7"/>
  <c r="S10" i="7"/>
  <c r="I10" i="7"/>
  <c r="H10" i="7"/>
  <c r="I9" i="7"/>
  <c r="H9" i="7"/>
  <c r="S8" i="7"/>
  <c r="I8" i="7"/>
  <c r="H8" i="7"/>
  <c r="I7" i="7"/>
  <c r="H7" i="7"/>
  <c r="I6" i="7"/>
  <c r="H6" i="7"/>
  <c r="I5" i="7"/>
  <c r="H5" i="7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O63" i="6"/>
  <c r="H63" i="6"/>
  <c r="O62" i="6"/>
  <c r="H62" i="6"/>
  <c r="O61" i="6"/>
  <c r="H61" i="6"/>
  <c r="O60" i="6"/>
  <c r="H60" i="6"/>
  <c r="O59" i="6"/>
  <c r="H59" i="6"/>
  <c r="O58" i="6"/>
  <c r="H58" i="6"/>
  <c r="O57" i="6"/>
  <c r="H57" i="6"/>
  <c r="O56" i="6"/>
  <c r="H56" i="6"/>
  <c r="O55" i="6"/>
  <c r="H55" i="6"/>
  <c r="O54" i="6"/>
  <c r="H54" i="6"/>
  <c r="O53" i="6"/>
  <c r="H53" i="6"/>
  <c r="O52" i="6"/>
  <c r="H52" i="6"/>
  <c r="O51" i="6"/>
  <c r="H51" i="6"/>
  <c r="O50" i="6"/>
  <c r="H50" i="6"/>
  <c r="O49" i="6"/>
  <c r="H49" i="6"/>
  <c r="O48" i="6"/>
  <c r="H48" i="6"/>
  <c r="O47" i="6"/>
  <c r="H47" i="6"/>
  <c r="O46" i="6"/>
  <c r="H46" i="6"/>
  <c r="O45" i="6"/>
  <c r="H45" i="6"/>
  <c r="O44" i="6"/>
  <c r="H44" i="6"/>
  <c r="O43" i="6"/>
  <c r="H43" i="6"/>
  <c r="O42" i="6"/>
  <c r="H42" i="6"/>
  <c r="O41" i="6"/>
  <c r="H41" i="6"/>
  <c r="O40" i="6"/>
  <c r="H40" i="6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H31" i="6"/>
  <c r="O30" i="6"/>
  <c r="H30" i="6"/>
  <c r="O29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4" i="6"/>
  <c r="H13" i="6"/>
  <c r="H12" i="6"/>
  <c r="N84" i="5"/>
  <c r="O84" i="5" s="1"/>
  <c r="I84" i="5"/>
  <c r="H84" i="5"/>
  <c r="O83" i="5"/>
  <c r="N83" i="5"/>
  <c r="I83" i="5"/>
  <c r="H83" i="5"/>
  <c r="N82" i="5"/>
  <c r="O82" i="5" s="1"/>
  <c r="I82" i="5"/>
  <c r="H82" i="5"/>
  <c r="N81" i="5"/>
  <c r="O81" i="5" s="1"/>
  <c r="I81" i="5"/>
  <c r="H81" i="5"/>
  <c r="N80" i="5"/>
  <c r="O80" i="5" s="1"/>
  <c r="I80" i="5"/>
  <c r="H80" i="5"/>
  <c r="O79" i="5"/>
  <c r="N79" i="5"/>
  <c r="I79" i="5"/>
  <c r="H79" i="5"/>
  <c r="N78" i="5"/>
  <c r="O78" i="5" s="1"/>
  <c r="I78" i="5"/>
  <c r="H78" i="5"/>
  <c r="N77" i="5"/>
  <c r="O77" i="5" s="1"/>
  <c r="I77" i="5"/>
  <c r="H77" i="5"/>
  <c r="N76" i="5"/>
  <c r="O76" i="5" s="1"/>
  <c r="I76" i="5"/>
  <c r="H76" i="5"/>
  <c r="O75" i="5"/>
  <c r="N75" i="5"/>
  <c r="I75" i="5"/>
  <c r="H75" i="5"/>
  <c r="N74" i="5"/>
  <c r="O74" i="5" s="1"/>
  <c r="I74" i="5"/>
  <c r="H74" i="5"/>
  <c r="N73" i="5"/>
  <c r="O73" i="5" s="1"/>
  <c r="I73" i="5"/>
  <c r="H73" i="5"/>
  <c r="N72" i="5"/>
  <c r="O72" i="5" s="1"/>
  <c r="I72" i="5"/>
  <c r="H72" i="5"/>
  <c r="O71" i="5"/>
  <c r="N71" i="5"/>
  <c r="I71" i="5"/>
  <c r="H71" i="5"/>
  <c r="N70" i="5"/>
  <c r="O70" i="5" s="1"/>
  <c r="I70" i="5"/>
  <c r="H70" i="5"/>
  <c r="N69" i="5"/>
  <c r="O69" i="5" s="1"/>
  <c r="I69" i="5"/>
  <c r="H69" i="5"/>
  <c r="N68" i="5"/>
  <c r="O68" i="5" s="1"/>
  <c r="I68" i="5"/>
  <c r="H68" i="5"/>
  <c r="O67" i="5"/>
  <c r="N67" i="5"/>
  <c r="I67" i="5"/>
  <c r="H67" i="5"/>
  <c r="N66" i="5"/>
  <c r="O66" i="5" s="1"/>
  <c r="I66" i="5"/>
  <c r="H66" i="5"/>
  <c r="N65" i="5"/>
  <c r="O65" i="5" s="1"/>
  <c r="I65" i="5"/>
  <c r="H65" i="5"/>
  <c r="N64" i="5"/>
  <c r="O64" i="5" s="1"/>
  <c r="I64" i="5"/>
  <c r="H64" i="5"/>
  <c r="O63" i="5"/>
  <c r="N63" i="5"/>
  <c r="I63" i="5"/>
  <c r="H63" i="5"/>
  <c r="N62" i="5"/>
  <c r="O62" i="5" s="1"/>
  <c r="I62" i="5"/>
  <c r="H62" i="5"/>
  <c r="N61" i="5"/>
  <c r="O61" i="5" s="1"/>
  <c r="I61" i="5"/>
  <c r="H61" i="5"/>
  <c r="N60" i="5"/>
  <c r="O60" i="5" s="1"/>
  <c r="I60" i="5"/>
  <c r="H60" i="5"/>
  <c r="O59" i="5"/>
  <c r="N59" i="5"/>
  <c r="I59" i="5"/>
  <c r="H59" i="5"/>
  <c r="N58" i="5"/>
  <c r="O58" i="5" s="1"/>
  <c r="I58" i="5"/>
  <c r="H58" i="5"/>
  <c r="N57" i="5"/>
  <c r="O57" i="5" s="1"/>
  <c r="I57" i="5"/>
  <c r="H57" i="5"/>
  <c r="N56" i="5"/>
  <c r="O56" i="5" s="1"/>
  <c r="I56" i="5"/>
  <c r="H56" i="5"/>
  <c r="O55" i="5"/>
  <c r="N55" i="5"/>
  <c r="I55" i="5"/>
  <c r="H55" i="5"/>
  <c r="N54" i="5"/>
  <c r="O54" i="5" s="1"/>
  <c r="I54" i="5"/>
  <c r="H54" i="5"/>
  <c r="N53" i="5"/>
  <c r="O53" i="5" s="1"/>
  <c r="I53" i="5"/>
  <c r="H53" i="5"/>
  <c r="N52" i="5"/>
  <c r="O52" i="5" s="1"/>
  <c r="I52" i="5"/>
  <c r="H52" i="5"/>
  <c r="O51" i="5"/>
  <c r="N51" i="5"/>
  <c r="I51" i="5"/>
  <c r="H51" i="5"/>
  <c r="N50" i="5"/>
  <c r="O50" i="5" s="1"/>
  <c r="I50" i="5"/>
  <c r="H50" i="5"/>
  <c r="N49" i="5"/>
  <c r="O49" i="5" s="1"/>
  <c r="I49" i="5"/>
  <c r="H49" i="5"/>
  <c r="N48" i="5"/>
  <c r="O48" i="5" s="1"/>
  <c r="I48" i="5"/>
  <c r="H48" i="5"/>
  <c r="O47" i="5"/>
  <c r="N47" i="5"/>
  <c r="I47" i="5"/>
  <c r="H47" i="5"/>
  <c r="N46" i="5"/>
  <c r="O46" i="5" s="1"/>
  <c r="I46" i="5"/>
  <c r="H46" i="5"/>
  <c r="N45" i="5"/>
  <c r="O45" i="5" s="1"/>
  <c r="I45" i="5"/>
  <c r="H45" i="5"/>
  <c r="N44" i="5"/>
  <c r="O44" i="5" s="1"/>
  <c r="I44" i="5"/>
  <c r="H44" i="5"/>
  <c r="O43" i="5"/>
  <c r="N43" i="5"/>
  <c r="I43" i="5"/>
  <c r="H43" i="5"/>
  <c r="N42" i="5"/>
  <c r="O42" i="5" s="1"/>
  <c r="I42" i="5"/>
  <c r="H42" i="5"/>
  <c r="N41" i="5"/>
  <c r="O41" i="5" s="1"/>
  <c r="I41" i="5"/>
  <c r="H41" i="5"/>
  <c r="N40" i="5"/>
  <c r="O40" i="5" s="1"/>
  <c r="I40" i="5"/>
  <c r="H40" i="5"/>
  <c r="O39" i="5"/>
  <c r="N39" i="5"/>
  <c r="H39" i="5"/>
  <c r="N38" i="5"/>
  <c r="O38" i="5" s="1"/>
  <c r="H38" i="5"/>
  <c r="N37" i="5"/>
  <c r="O37" i="5" s="1"/>
  <c r="H37" i="5"/>
  <c r="N36" i="5"/>
  <c r="O36" i="5" s="1"/>
  <c r="H36" i="5"/>
  <c r="N35" i="5"/>
  <c r="O35" i="5" s="1"/>
  <c r="H35" i="5"/>
  <c r="O34" i="5"/>
  <c r="N34" i="5"/>
  <c r="H34" i="5"/>
  <c r="N33" i="5"/>
  <c r="O33" i="5" s="1"/>
  <c r="H33" i="5"/>
  <c r="O32" i="5"/>
  <c r="N32" i="5"/>
  <c r="H32" i="5"/>
  <c r="N31" i="5"/>
  <c r="O31" i="5" s="1"/>
  <c r="H31" i="5"/>
  <c r="N30" i="5"/>
  <c r="O30" i="5" s="1"/>
  <c r="H30" i="5"/>
  <c r="N29" i="5"/>
  <c r="O29" i="5" s="1"/>
  <c r="H29" i="5"/>
  <c r="O28" i="5"/>
  <c r="N28" i="5"/>
  <c r="H28" i="5"/>
  <c r="N27" i="5"/>
  <c r="O27" i="5" s="1"/>
  <c r="H27" i="5"/>
  <c r="N26" i="5"/>
  <c r="O26" i="5" s="1"/>
  <c r="H26" i="5"/>
  <c r="O25" i="5"/>
  <c r="N25" i="5"/>
  <c r="H25" i="5"/>
  <c r="N24" i="5"/>
  <c r="O24" i="5" s="1"/>
  <c r="H24" i="5"/>
  <c r="O23" i="5"/>
  <c r="N23" i="5"/>
  <c r="H23" i="5"/>
  <c r="N22" i="5"/>
  <c r="O22" i="5" s="1"/>
  <c r="H22" i="5"/>
  <c r="N21" i="5"/>
  <c r="O21" i="5" s="1"/>
  <c r="H21" i="5"/>
  <c r="N20" i="5"/>
  <c r="O20" i="5" s="1"/>
  <c r="H20" i="5"/>
  <c r="N19" i="5"/>
  <c r="O19" i="5" s="1"/>
  <c r="H19" i="5"/>
  <c r="O18" i="5"/>
  <c r="N18" i="5"/>
  <c r="H18" i="5"/>
  <c r="N17" i="5"/>
  <c r="O17" i="5" s="1"/>
  <c r="H17" i="5"/>
  <c r="O16" i="5"/>
  <c r="N16" i="5"/>
  <c r="H16" i="5"/>
  <c r="N15" i="5"/>
  <c r="O15" i="5" s="1"/>
  <c r="H15" i="5"/>
  <c r="N14" i="5"/>
  <c r="O14" i="5" s="1"/>
  <c r="H14" i="5"/>
  <c r="N13" i="5"/>
  <c r="O13" i="5" s="1"/>
  <c r="H13" i="5"/>
  <c r="O12" i="5"/>
  <c r="N12" i="5"/>
  <c r="H12" i="5"/>
  <c r="N11" i="5"/>
  <c r="O11" i="5" s="1"/>
  <c r="H11" i="5"/>
  <c r="N10" i="5"/>
  <c r="O10" i="5" s="1"/>
  <c r="H10" i="5"/>
  <c r="O9" i="5"/>
  <c r="N9" i="5"/>
  <c r="H9" i="5"/>
  <c r="N8" i="5"/>
  <c r="O8" i="5" s="1"/>
  <c r="H8" i="5"/>
  <c r="N7" i="5"/>
  <c r="H7" i="5"/>
  <c r="N6" i="5"/>
  <c r="H6" i="5"/>
  <c r="N46" i="4"/>
  <c r="O46" i="4" s="1"/>
  <c r="I46" i="4"/>
  <c r="H46" i="4"/>
  <c r="N45" i="4"/>
  <c r="O45" i="4" s="1"/>
  <c r="I45" i="4"/>
  <c r="H45" i="4"/>
  <c r="N44" i="4"/>
  <c r="O44" i="4" s="1"/>
  <c r="I44" i="4"/>
  <c r="H44" i="4"/>
  <c r="O43" i="4"/>
  <c r="N43" i="4"/>
  <c r="I43" i="4"/>
  <c r="H43" i="4"/>
  <c r="N42" i="4"/>
  <c r="O42" i="4" s="1"/>
  <c r="I42" i="4"/>
  <c r="H42" i="4"/>
  <c r="N41" i="4"/>
  <c r="O41" i="4" s="1"/>
  <c r="I41" i="4"/>
  <c r="H41" i="4"/>
  <c r="N40" i="4"/>
  <c r="O40" i="4" s="1"/>
  <c r="I40" i="4"/>
  <c r="H40" i="4"/>
  <c r="O39" i="4"/>
  <c r="N39" i="4"/>
  <c r="I39" i="4"/>
  <c r="H39" i="4"/>
  <c r="N38" i="4"/>
  <c r="O38" i="4" s="1"/>
  <c r="I38" i="4"/>
  <c r="H38" i="4"/>
  <c r="N37" i="4"/>
  <c r="O37" i="4" s="1"/>
  <c r="I37" i="4"/>
  <c r="H37" i="4"/>
  <c r="N36" i="4"/>
  <c r="O36" i="4" s="1"/>
  <c r="I36" i="4"/>
  <c r="H36" i="4"/>
  <c r="O35" i="4"/>
  <c r="N35" i="4"/>
  <c r="I35" i="4"/>
  <c r="H35" i="4"/>
  <c r="N34" i="4"/>
  <c r="O34" i="4" s="1"/>
  <c r="I34" i="4"/>
  <c r="H34" i="4"/>
  <c r="N33" i="4"/>
  <c r="O33" i="4" s="1"/>
  <c r="I33" i="4"/>
  <c r="H33" i="4"/>
  <c r="N32" i="4"/>
  <c r="O32" i="4" s="1"/>
  <c r="I32" i="4"/>
  <c r="H32" i="4"/>
  <c r="N31" i="4"/>
  <c r="I31" i="4"/>
  <c r="H31" i="4"/>
  <c r="N30" i="4"/>
  <c r="I30" i="4"/>
  <c r="H30" i="4"/>
  <c r="N29" i="4"/>
  <c r="I29" i="4"/>
  <c r="H29" i="4"/>
  <c r="N28" i="4"/>
  <c r="I28" i="4"/>
  <c r="H28" i="4"/>
  <c r="N27" i="4"/>
  <c r="I27" i="4"/>
  <c r="H27" i="4"/>
  <c r="N26" i="4"/>
  <c r="I26" i="4"/>
  <c r="H26" i="4"/>
  <c r="N25" i="4"/>
  <c r="I25" i="4"/>
  <c r="H25" i="4"/>
  <c r="N24" i="4"/>
  <c r="I24" i="4"/>
  <c r="H24" i="4"/>
  <c r="N23" i="4"/>
  <c r="I23" i="4"/>
  <c r="H23" i="4"/>
  <c r="N22" i="4"/>
  <c r="I22" i="4"/>
  <c r="H22" i="4"/>
  <c r="N21" i="4"/>
  <c r="I21" i="4"/>
  <c r="H21" i="4"/>
  <c r="N20" i="4"/>
  <c r="I20" i="4"/>
  <c r="H20" i="4"/>
  <c r="N19" i="4"/>
  <c r="I19" i="4"/>
  <c r="H19" i="4"/>
  <c r="N18" i="4"/>
  <c r="I18" i="4"/>
  <c r="H18" i="4"/>
  <c r="N16" i="4"/>
  <c r="O16" i="4" s="1"/>
  <c r="I16" i="4"/>
  <c r="H16" i="4"/>
  <c r="N15" i="4"/>
  <c r="O15" i="4" s="1"/>
  <c r="I15" i="4"/>
  <c r="H15" i="4"/>
  <c r="N14" i="4"/>
  <c r="O14" i="4" s="1"/>
  <c r="I14" i="4"/>
  <c r="H14" i="4"/>
  <c r="N13" i="4"/>
  <c r="O13" i="4" s="1"/>
  <c r="I13" i="4"/>
  <c r="H13" i="4"/>
  <c r="O12" i="4"/>
  <c r="N12" i="4"/>
  <c r="I12" i="4"/>
  <c r="H12" i="4"/>
  <c r="N11" i="4"/>
  <c r="O11" i="4" s="1"/>
  <c r="I11" i="4"/>
  <c r="H11" i="4"/>
  <c r="N10" i="4"/>
  <c r="O10" i="4" s="1"/>
  <c r="I10" i="4"/>
  <c r="H10" i="4"/>
  <c r="N9" i="4"/>
  <c r="O9" i="4" s="1"/>
  <c r="I9" i="4"/>
  <c r="H9" i="4"/>
  <c r="N8" i="4"/>
  <c r="I8" i="4"/>
  <c r="H8" i="4"/>
  <c r="N7" i="4"/>
  <c r="I7" i="4"/>
  <c r="H7" i="4"/>
  <c r="N6" i="4"/>
  <c r="I6" i="4"/>
  <c r="H6" i="4"/>
  <c r="N64" i="3"/>
  <c r="O64" i="3" s="1"/>
  <c r="I89" i="3"/>
  <c r="H89" i="3"/>
  <c r="N63" i="3"/>
  <c r="O63" i="3" s="1"/>
  <c r="I88" i="3"/>
  <c r="H88" i="3"/>
  <c r="N62" i="3"/>
  <c r="O62" i="3" s="1"/>
  <c r="H87" i="3"/>
  <c r="N61" i="3"/>
  <c r="O61" i="3" s="1"/>
  <c r="H86" i="3"/>
  <c r="N60" i="3"/>
  <c r="O60" i="3" s="1"/>
  <c r="H85" i="3"/>
  <c r="N59" i="3"/>
  <c r="O59" i="3" s="1"/>
  <c r="H84" i="3"/>
  <c r="N58" i="3"/>
  <c r="O58" i="3" s="1"/>
  <c r="H83" i="3"/>
  <c r="N57" i="3"/>
  <c r="O57" i="3" s="1"/>
  <c r="H82" i="3"/>
  <c r="N56" i="3"/>
  <c r="O56" i="3" s="1"/>
  <c r="H81" i="3"/>
  <c r="N55" i="3"/>
  <c r="O55" i="3" s="1"/>
  <c r="H80" i="3"/>
  <c r="N54" i="3"/>
  <c r="O54" i="3" s="1"/>
  <c r="H79" i="3"/>
  <c r="N53" i="3"/>
  <c r="O53" i="3" s="1"/>
  <c r="H78" i="3"/>
  <c r="N52" i="3"/>
  <c r="O52" i="3" s="1"/>
  <c r="H77" i="3"/>
  <c r="N51" i="3"/>
  <c r="O51" i="3" s="1"/>
  <c r="H76" i="3"/>
  <c r="N50" i="3"/>
  <c r="O50" i="3" s="1"/>
  <c r="H75" i="3"/>
  <c r="N49" i="3"/>
  <c r="O49" i="3" s="1"/>
  <c r="H74" i="3"/>
  <c r="N48" i="3"/>
  <c r="O48" i="3" s="1"/>
  <c r="H73" i="3"/>
  <c r="N47" i="3"/>
  <c r="O47" i="3" s="1"/>
  <c r="H72" i="3"/>
  <c r="N46" i="3"/>
  <c r="O46" i="3" s="1"/>
  <c r="H71" i="3"/>
  <c r="N45" i="3"/>
  <c r="O45" i="3" s="1"/>
  <c r="H70" i="3"/>
  <c r="N44" i="3"/>
  <c r="O44" i="3" s="1"/>
  <c r="H69" i="3"/>
  <c r="N43" i="3"/>
  <c r="O43" i="3" s="1"/>
  <c r="H68" i="3"/>
  <c r="N42" i="3"/>
  <c r="O42" i="3" s="1"/>
  <c r="H67" i="3"/>
  <c r="N41" i="3"/>
  <c r="O41" i="3" s="1"/>
  <c r="H66" i="3"/>
  <c r="N40" i="3"/>
  <c r="O40" i="3" s="1"/>
  <c r="H65" i="3"/>
  <c r="N39" i="3"/>
  <c r="O39" i="3" s="1"/>
  <c r="H64" i="3"/>
  <c r="N38" i="3"/>
  <c r="O38" i="3" s="1"/>
  <c r="H63" i="3"/>
  <c r="N37" i="3"/>
  <c r="O37" i="3" s="1"/>
  <c r="H62" i="3"/>
  <c r="N36" i="3"/>
  <c r="O36" i="3" s="1"/>
  <c r="H61" i="3"/>
  <c r="N35" i="3"/>
  <c r="O35" i="3" s="1"/>
  <c r="H60" i="3"/>
  <c r="N34" i="3"/>
  <c r="O34" i="3" s="1"/>
  <c r="H59" i="3"/>
  <c r="N33" i="3"/>
  <c r="O33" i="3" s="1"/>
  <c r="H58" i="3"/>
  <c r="N32" i="3"/>
  <c r="O32" i="3" s="1"/>
  <c r="H57" i="3"/>
  <c r="N31" i="3"/>
  <c r="O31" i="3" s="1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N30" i="3"/>
  <c r="H30" i="3"/>
  <c r="N29" i="3"/>
  <c r="H29" i="3"/>
  <c r="N28" i="3"/>
  <c r="H28" i="3"/>
  <c r="N27" i="3"/>
  <c r="H27" i="3"/>
  <c r="N26" i="3"/>
  <c r="H26" i="3"/>
  <c r="N25" i="3"/>
  <c r="H25" i="3"/>
  <c r="N24" i="3"/>
  <c r="H24" i="3"/>
  <c r="N23" i="3"/>
  <c r="H23" i="3"/>
  <c r="N22" i="3"/>
  <c r="N20" i="3"/>
  <c r="H20" i="3"/>
  <c r="N18" i="3"/>
  <c r="H18" i="3"/>
  <c r="N17" i="3"/>
  <c r="H17" i="3"/>
  <c r="N16" i="3"/>
  <c r="N14" i="3"/>
  <c r="O14" i="3" s="1"/>
  <c r="I14" i="3"/>
  <c r="H14" i="3"/>
  <c r="N13" i="3"/>
  <c r="O13" i="3" s="1"/>
  <c r="I13" i="3"/>
  <c r="H13" i="3"/>
  <c r="N12" i="3"/>
  <c r="O12" i="3" s="1"/>
  <c r="I12" i="3"/>
  <c r="H12" i="3"/>
  <c r="N11" i="3"/>
  <c r="O11" i="3" s="1"/>
  <c r="I11" i="3"/>
  <c r="H11" i="3"/>
  <c r="N10" i="3"/>
  <c r="O10" i="3" s="1"/>
  <c r="I10" i="3"/>
  <c r="H10" i="3"/>
  <c r="N9" i="3"/>
  <c r="I9" i="3"/>
  <c r="H9" i="3"/>
  <c r="N8" i="3"/>
  <c r="I8" i="3"/>
  <c r="H8" i="3"/>
  <c r="N7" i="3"/>
  <c r="I7" i="3"/>
  <c r="H7" i="3"/>
  <c r="N6" i="3"/>
  <c r="I6" i="3"/>
  <c r="H6" i="3"/>
  <c r="N5" i="3"/>
  <c r="I5" i="3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M35" i="2"/>
  <c r="H7" i="2"/>
  <c r="M7" i="2" s="1"/>
  <c r="H6" i="2"/>
  <c r="M6" i="2" s="1"/>
  <c r="H5" i="2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S68" i="1"/>
  <c r="I68" i="1"/>
  <c r="H68" i="1"/>
  <c r="I67" i="1"/>
  <c r="H67" i="1"/>
  <c r="I66" i="1"/>
  <c r="H66" i="1"/>
  <c r="S65" i="1"/>
  <c r="I65" i="1"/>
  <c r="H65" i="1"/>
  <c r="S64" i="1"/>
  <c r="I64" i="1"/>
  <c r="H64" i="1"/>
  <c r="S63" i="1"/>
  <c r="I63" i="1"/>
  <c r="H63" i="1"/>
  <c r="I62" i="1"/>
  <c r="H62" i="1"/>
  <c r="I61" i="1"/>
  <c r="H61" i="1"/>
  <c r="S60" i="1"/>
  <c r="I60" i="1"/>
  <c r="H60" i="1"/>
  <c r="I59" i="1"/>
  <c r="H59" i="1"/>
  <c r="I58" i="1"/>
  <c r="H58" i="1"/>
  <c r="I57" i="1"/>
  <c r="H57" i="1"/>
  <c r="S56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S48" i="1"/>
  <c r="I48" i="1"/>
  <c r="H48" i="1"/>
  <c r="I47" i="1"/>
  <c r="H47" i="1"/>
  <c r="I46" i="1"/>
  <c r="H46" i="1"/>
  <c r="S45" i="1"/>
  <c r="I45" i="1"/>
  <c r="H45" i="1"/>
  <c r="S44" i="1"/>
  <c r="I44" i="1"/>
  <c r="H44" i="1"/>
  <c r="I43" i="1"/>
  <c r="H43" i="1"/>
  <c r="I42" i="1"/>
  <c r="H42" i="1"/>
  <c r="I41" i="1"/>
  <c r="H41" i="1"/>
  <c r="S40" i="1"/>
  <c r="I40" i="1"/>
  <c r="H40" i="1"/>
  <c r="I39" i="1"/>
  <c r="H39" i="1"/>
  <c r="I38" i="1"/>
  <c r="H38" i="1"/>
  <c r="S37" i="1"/>
  <c r="I37" i="1"/>
  <c r="H37" i="1"/>
  <c r="S36" i="1"/>
  <c r="I36" i="1"/>
  <c r="H36" i="1"/>
  <c r="I35" i="1"/>
  <c r="H35" i="1"/>
  <c r="I34" i="1"/>
  <c r="H34" i="1"/>
  <c r="I33" i="1"/>
  <c r="H33" i="1"/>
  <c r="S32" i="1"/>
  <c r="I32" i="1"/>
  <c r="H32" i="1"/>
  <c r="I31" i="1"/>
  <c r="H31" i="1"/>
  <c r="I30" i="1"/>
  <c r="H30" i="1"/>
  <c r="S29" i="1"/>
  <c r="I29" i="1"/>
  <c r="H29" i="1"/>
  <c r="S28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O7" i="5" l="1"/>
  <c r="O21" i="3"/>
  <c r="O22" i="3"/>
  <c r="O28" i="3"/>
  <c r="O23" i="3"/>
  <c r="O7" i="6"/>
  <c r="O6" i="6"/>
  <c r="O27" i="6"/>
  <c r="O26" i="3"/>
  <c r="O8" i="4"/>
  <c r="O5" i="3"/>
  <c r="O9" i="3"/>
  <c r="O7" i="4"/>
  <c r="O8" i="3"/>
  <c r="O6" i="4"/>
  <c r="O12" i="6"/>
  <c r="O8" i="6"/>
  <c r="O26" i="6"/>
  <c r="S8" i="1"/>
  <c r="S5" i="1"/>
  <c r="S6" i="1"/>
  <c r="S18" i="1"/>
  <c r="S7" i="1"/>
  <c r="O16" i="3"/>
  <c r="O19" i="3"/>
  <c r="O6" i="5"/>
  <c r="O28" i="6"/>
  <c r="O11" i="6"/>
  <c r="O24" i="6"/>
  <c r="O9" i="6"/>
  <c r="O10" i="6"/>
  <c r="O21" i="6"/>
  <c r="O13" i="6"/>
  <c r="O23" i="6"/>
  <c r="O22" i="6"/>
  <c r="O14" i="6"/>
  <c r="O20" i="6"/>
  <c r="O19" i="6"/>
  <c r="O16" i="6"/>
  <c r="O18" i="6"/>
  <c r="O25" i="6"/>
  <c r="O27" i="3"/>
  <c r="O18" i="3"/>
  <c r="S22" i="1"/>
  <c r="S25" i="1"/>
  <c r="O31" i="4"/>
  <c r="O30" i="4"/>
  <c r="O27" i="4"/>
  <c r="O29" i="4"/>
  <c r="O28" i="4"/>
  <c r="O19" i="4"/>
  <c r="O24" i="4"/>
  <c r="O23" i="4"/>
  <c r="O22" i="4"/>
  <c r="O26" i="4"/>
  <c r="O18" i="4"/>
  <c r="O25" i="4"/>
  <c r="O17" i="6"/>
  <c r="O30" i="3"/>
  <c r="O29" i="3"/>
  <c r="O20" i="3"/>
  <c r="O25" i="3"/>
  <c r="O17" i="3"/>
  <c r="O24" i="3"/>
  <c r="S24" i="1"/>
  <c r="S19" i="1"/>
  <c r="S23" i="1"/>
  <c r="S26" i="1"/>
  <c r="S17" i="1"/>
  <c r="O7" i="3"/>
  <c r="O21" i="4"/>
  <c r="O20" i="4"/>
  <c r="O6" i="3"/>
  <c r="S14" i="1"/>
  <c r="S15" i="1"/>
  <c r="S16" i="1"/>
  <c r="S20" i="1"/>
  <c r="S21" i="1"/>
</calcChain>
</file>

<file path=xl/sharedStrings.xml><?xml version="1.0" encoding="utf-8"?>
<sst xmlns="http://schemas.openxmlformats.org/spreadsheetml/2006/main" count="544" uniqueCount="148">
  <si>
    <t>№</t>
  </si>
  <si>
    <t>ФИО участника</t>
  </si>
  <si>
    <t>Спортивный клуб</t>
  </si>
  <si>
    <t>Возраст</t>
  </si>
  <si>
    <t>Вес (кг.)</t>
  </si>
  <si>
    <t>Вес (гр.)</t>
  </si>
  <si>
    <t>Коэф-т ФШ</t>
  </si>
  <si>
    <t>Коэф-т возраста</t>
  </si>
  <si>
    <t>1 подход жим</t>
  </si>
  <si>
    <t>2 подход жим</t>
  </si>
  <si>
    <t>3 подход жим</t>
  </si>
  <si>
    <t>4 подход жим</t>
  </si>
  <si>
    <t>1 подход тяга</t>
  </si>
  <si>
    <t>2 подход тяга</t>
  </si>
  <si>
    <t>3 подход тяга</t>
  </si>
  <si>
    <t>4 подход тяга</t>
  </si>
  <si>
    <t>Сумма</t>
  </si>
  <si>
    <t>Итоги</t>
  </si>
  <si>
    <t>Дата проведения:</t>
  </si>
  <si>
    <t>Дата рождения</t>
  </si>
  <si>
    <t>Коэф-т ФМ</t>
  </si>
  <si>
    <t>1 подход</t>
  </si>
  <si>
    <t xml:space="preserve">2 подход </t>
  </si>
  <si>
    <t>3 подход</t>
  </si>
  <si>
    <t>4 подход</t>
  </si>
  <si>
    <t>Макс. вес</t>
  </si>
  <si>
    <t>дата рожд</t>
  </si>
  <si>
    <t xml:space="preserve"> </t>
  </si>
  <si>
    <t>Разрядные нормативы</t>
  </si>
  <si>
    <t>Мужчины</t>
  </si>
  <si>
    <t>ЭЛИТА</t>
  </si>
  <si>
    <t>МСМК</t>
  </si>
  <si>
    <t>МС</t>
  </si>
  <si>
    <t>КМС</t>
  </si>
  <si>
    <t>вес. кат</t>
  </si>
  <si>
    <t>Женщины</t>
  </si>
  <si>
    <t>90+</t>
  </si>
  <si>
    <t xml:space="preserve">Коэф-т </t>
  </si>
  <si>
    <t>125 +</t>
  </si>
  <si>
    <t>125+</t>
  </si>
  <si>
    <t>колич-во</t>
  </si>
  <si>
    <t>------</t>
  </si>
  <si>
    <t>Второй  Чемпионат Кыргызской Республики по пауэрлифтингу и отдельным упражнениям по версии НАП</t>
  </si>
  <si>
    <t>10-12 мая 2024 г</t>
  </si>
  <si>
    <t/>
  </si>
  <si>
    <t>вес штанги</t>
  </si>
  <si>
    <t>1 подход подъем</t>
  </si>
  <si>
    <t>2 подход подъем</t>
  </si>
  <si>
    <t>3 подход подъем</t>
  </si>
  <si>
    <t>4 подход подъем</t>
  </si>
  <si>
    <t>Стронг</t>
  </si>
  <si>
    <t>05,02,93</t>
  </si>
  <si>
    <t>Байер Артур</t>
  </si>
  <si>
    <t>10,10,07</t>
  </si>
  <si>
    <t>Сергеев Владимир</t>
  </si>
  <si>
    <t>Козырев Артем</t>
  </si>
  <si>
    <t>29,08,84</t>
  </si>
  <si>
    <t>Марсбек Кызы Нурзат</t>
  </si>
  <si>
    <t>Сороковой Владимир</t>
  </si>
  <si>
    <t>Первый Открытый Чемпионат г. Бишкек посиловым видам спорта по версии НАП</t>
  </si>
  <si>
    <t>16 февраля 2025 г</t>
  </si>
  <si>
    <t>Храпковская Алина</t>
  </si>
  <si>
    <t>Гладиатор</t>
  </si>
  <si>
    <t>05,08,2007</t>
  </si>
  <si>
    <t xml:space="preserve">Каримова Наргиза </t>
  </si>
  <si>
    <t xml:space="preserve">Фитнес Про </t>
  </si>
  <si>
    <t>24,01,1993</t>
  </si>
  <si>
    <t>Эркинбаев Усон</t>
  </si>
  <si>
    <t>14,08,2007</t>
  </si>
  <si>
    <t>Первый Открытый  Чемпионат г. Бишкек по силовым видам спорта по версии НАП</t>
  </si>
  <si>
    <t>Садыков Бахтияр</t>
  </si>
  <si>
    <t>Мухаметов Бахтияр</t>
  </si>
  <si>
    <t>18,02,1970</t>
  </si>
  <si>
    <t>23,10,1988</t>
  </si>
  <si>
    <t>29,08,1984</t>
  </si>
  <si>
    <t>Итоги по коэф</t>
  </si>
  <si>
    <t>итого (кг)</t>
  </si>
  <si>
    <t>Коэф-т Фш</t>
  </si>
  <si>
    <t>Мамешева Карина</t>
  </si>
  <si>
    <t>01,07,08</t>
  </si>
  <si>
    <t>Каримова Наргиза</t>
  </si>
  <si>
    <t>Фитнес Про</t>
  </si>
  <si>
    <t>24,01,93</t>
  </si>
  <si>
    <t>30,10,84</t>
  </si>
  <si>
    <t>Попова Аделя</t>
  </si>
  <si>
    <t>11,09,05</t>
  </si>
  <si>
    <t>Сатыбаев Асылбек</t>
  </si>
  <si>
    <t>29,06,05</t>
  </si>
  <si>
    <t>Нурболот уулу Марлес</t>
  </si>
  <si>
    <t>20,04,88</t>
  </si>
  <si>
    <t>Билицкий Вячеслав</t>
  </si>
  <si>
    <t>07,08,02</t>
  </si>
  <si>
    <t>Калугин Артем</t>
  </si>
  <si>
    <t>18,12,93</t>
  </si>
  <si>
    <t xml:space="preserve"> Первый Открытый  Чемпионат г. Бишкек по силовым видам спорта по версии НАП</t>
  </si>
  <si>
    <t xml:space="preserve"> Первый Открытый  Чемпионат г. Бишкек по мтловым видам спорта по версии НАП</t>
  </si>
  <si>
    <t>Журсунбек у Арнас</t>
  </si>
  <si>
    <t>19,12,01</t>
  </si>
  <si>
    <t>Болотбеков Эрбол</t>
  </si>
  <si>
    <t>Бодимастер</t>
  </si>
  <si>
    <t>12,10,98</t>
  </si>
  <si>
    <t>Кант</t>
  </si>
  <si>
    <t>22,11,87</t>
  </si>
  <si>
    <t>Хайтбаев Малик</t>
  </si>
  <si>
    <t>Фомин Никита</t>
  </si>
  <si>
    <t>ЮССР</t>
  </si>
  <si>
    <t>23,11,1997</t>
  </si>
  <si>
    <t>Алтунин Олег</t>
  </si>
  <si>
    <t>21,10,1987</t>
  </si>
  <si>
    <t>Шегай Виктория</t>
  </si>
  <si>
    <t>21,11,93</t>
  </si>
  <si>
    <t>Кудайбердиев Абдихамид</t>
  </si>
  <si>
    <t>17,11,09</t>
  </si>
  <si>
    <t>Нурлан у Улан</t>
  </si>
  <si>
    <t>м-клуб</t>
  </si>
  <si>
    <t>09,12,03</t>
  </si>
  <si>
    <t>Алиев Шамиль</t>
  </si>
  <si>
    <t>13,12,04</t>
  </si>
  <si>
    <t>Курманкулов Эржан</t>
  </si>
  <si>
    <t>21,11,02</t>
  </si>
  <si>
    <t>Anttonen Paavo Johannes</t>
  </si>
  <si>
    <t>27,03,09</t>
  </si>
  <si>
    <t>Сатимбаев Залкар</t>
  </si>
  <si>
    <t>11,03,08</t>
  </si>
  <si>
    <t>23,11,97</t>
  </si>
  <si>
    <t>Абдулкадыров Али</t>
  </si>
  <si>
    <t>07,05,97</t>
  </si>
  <si>
    <t>18,02,70</t>
  </si>
  <si>
    <t>Первый Открытый  Чемпионат г.Бишкек по силовым видам спорта по версии НАП</t>
  </si>
  <si>
    <t>кол-во</t>
  </si>
  <si>
    <t>-----</t>
  </si>
  <si>
    <t>Акуленко Григорий</t>
  </si>
  <si>
    <t>Лайф Фитнес</t>
  </si>
  <si>
    <t>30,05,90</t>
  </si>
  <si>
    <t>Старчеус Валерия</t>
  </si>
  <si>
    <t>10,02,97</t>
  </si>
  <si>
    <t>Джабраилов Аслан</t>
  </si>
  <si>
    <t>Айдарбеков Бахрам</t>
  </si>
  <si>
    <t>мбанк</t>
  </si>
  <si>
    <t>15,07,03</t>
  </si>
  <si>
    <t>08,06,90</t>
  </si>
  <si>
    <t>Гуськов Вячеслав</t>
  </si>
  <si>
    <t>Элит Фитнесс</t>
  </si>
  <si>
    <t>13,09,78</t>
  </si>
  <si>
    <t>вне зач</t>
  </si>
  <si>
    <t>Попова Аделия</t>
  </si>
  <si>
    <t>11,09,95</t>
  </si>
  <si>
    <t>Исамаматова Дамира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</si>
</sst>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14" fontId="0" fillId="3" borderId="1" xfId="0" applyNumberFormat="1" applyFill="1" applyBorder="1" applyProtection="1">
      <protection locked="0"/>
    </xf>
    <xf numFmtId="14" fontId="0" fillId="3" borderId="0" xfId="0" applyNumberFormat="1" applyFill="1" applyProtection="1">
      <protection locked="0"/>
    </xf>
    <xf numFmtId="2" fontId="4" fillId="0" borderId="1" xfId="0" applyNumberFormat="1" applyFont="1" applyBorder="1"/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0" fillId="6" borderId="0" xfId="0" applyFill="1"/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0" xfId="0" applyNumberFormat="1" applyFill="1" applyAlignment="1" applyProtection="1">
      <alignment horizontal="right"/>
      <protection locked="0"/>
    </xf>
    <xf numFmtId="0" fontId="0" fillId="0" borderId="1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0" fillId="2" borderId="32" xfId="0" applyFill="1" applyBorder="1"/>
    <xf numFmtId="0" fontId="0" fillId="3" borderId="32" xfId="0" applyFill="1" applyBorder="1" applyProtection="1"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right"/>
      <protection locked="0"/>
    </xf>
    <xf numFmtId="0" fontId="0" fillId="4" borderId="32" xfId="0" applyFill="1" applyBorder="1" applyProtection="1">
      <protection locked="0"/>
    </xf>
    <xf numFmtId="0" fontId="0" fillId="0" borderId="32" xfId="0" applyBorder="1"/>
    <xf numFmtId="0" fontId="0" fillId="5" borderId="32" xfId="0" applyFill="1" applyBorder="1" applyProtection="1">
      <protection locked="0"/>
    </xf>
    <xf numFmtId="2" fontId="3" fillId="6" borderId="32" xfId="0" applyNumberFormat="1" applyFont="1" applyFill="1" applyBorder="1"/>
    <xf numFmtId="0" fontId="0" fillId="2" borderId="33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0" borderId="1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Protection="1">
      <protection locked="0"/>
    </xf>
    <xf numFmtId="0" fontId="1" fillId="6" borderId="29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5" xfId="0" applyFont="1" applyBorder="1" applyAlignment="1">
      <alignment horizontal="right" vertical="center"/>
    </xf>
    <xf numFmtId="0" fontId="1" fillId="6" borderId="0" xfId="0" applyFont="1" applyFill="1"/>
    <xf numFmtId="0" fontId="1" fillId="0" borderId="0" xfId="0" applyFont="1"/>
    <xf numFmtId="0" fontId="0" fillId="0" borderId="0" xfId="0"/>
    <xf numFmtId="0" fontId="0" fillId="0" borderId="2" xfId="0" applyBorder="1"/>
    <xf numFmtId="0" fontId="5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3" xfId="0" applyBorder="1"/>
    <xf numFmtId="0" fontId="1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4" xfId="0" applyFont="1" applyFill="1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0</xdr:row>
      <xdr:rowOff>0</xdr:rowOff>
    </xdr:from>
    <xdr:to>
      <xdr:col>1</xdr:col>
      <xdr:colOff>1261110</xdr:colOff>
      <xdr:row>2</xdr:row>
      <xdr:rowOff>295275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1419225</xdr:colOff>
      <xdr:row>2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809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19050</xdr:rowOff>
    </xdr:from>
    <xdr:to>
      <xdr:col>1</xdr:col>
      <xdr:colOff>1009650</xdr:colOff>
      <xdr:row>2</xdr:row>
      <xdr:rowOff>314325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0AE5347-4628-457E-8005-BB8C964AFE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5" y="19050"/>
          <a:ext cx="8629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1</xdr:col>
      <xdr:colOff>994410</xdr:colOff>
      <xdr:row>3</xdr:row>
      <xdr:rowOff>1905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3048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1017270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2</xdr:col>
      <xdr:colOff>407670</xdr:colOff>
      <xdr:row>3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D415F38-A7C0-4588-B29B-540D49685C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" y="0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87;&#1072;&#1091;&#1101;&#1088;&#1083;&#1080;&#1092;&#1090;&#1080;&#1085;&#1075;%20&#1073;&#1077;&#1079;&#1101;&#1082;%20+&#1078;&#1080;&#1084;%20&#1101;&#1082;&#1080;&#1087;%20&#1086;&#1088;&#1080;&#1075;&#1080;&#1085;&#1072;&#1083;%20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52;%20&#1096;&#1074;&#1072;&#1088;&#10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с кат 56-60-67,5 кг"/>
      <sheetName val="ФШ (Муж)"/>
      <sheetName val="ФШ (возраст)"/>
      <sheetName val="вес кат 75-82,5 кг"/>
      <sheetName val="жим экип"/>
      <sheetName val="женщины"/>
      <sheetName val="вес кат 90-100 кг"/>
      <sheetName val="вес кат 110-125-+125 кг"/>
      <sheetName val="Лист1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Ш (Муж)"/>
      <sheetName val="ФШ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workbookViewId="0">
      <selection activeCell="AA25" sqref="AA25"/>
    </sheetView>
  </sheetViews>
  <sheetFormatPr defaultRowHeight="15" x14ac:dyDescent="0.25"/>
  <cols>
    <col min="1" max="1" width="4.28515625" customWidth="1"/>
    <col min="2" max="2" width="26.42578125" customWidth="1"/>
    <col min="3" max="3" width="12.42578125" customWidth="1"/>
    <col min="4" max="4" width="10.140625" bestFit="1" customWidth="1"/>
    <col min="5" max="19" width="7.7109375" customWidth="1"/>
    <col min="20" max="20" width="6.42578125" customWidth="1"/>
    <col min="21" max="21" width="8" customWidth="1"/>
    <col min="22" max="22" width="10.7109375" customWidth="1"/>
    <col min="23" max="23" width="10.85546875" customWidth="1"/>
    <col min="24" max="24" width="10.5703125" customWidth="1"/>
    <col min="25" max="25" width="9.5703125" customWidth="1"/>
    <col min="26" max="26" width="7.42578125" customWidth="1"/>
  </cols>
  <sheetData>
    <row r="1" spans="1:26" x14ac:dyDescent="0.25">
      <c r="A1" s="119"/>
      <c r="B1" s="119"/>
      <c r="C1" s="118" t="s">
        <v>59</v>
      </c>
      <c r="D1" s="118"/>
      <c r="E1" s="118"/>
      <c r="F1" s="118"/>
      <c r="G1" s="118"/>
      <c r="H1" s="118"/>
      <c r="I1" s="118"/>
      <c r="J1" s="118"/>
      <c r="K1" s="118"/>
    </row>
    <row r="2" spans="1:26" ht="15.75" thickBot="1" x14ac:dyDescent="0.3">
      <c r="A2" s="119"/>
      <c r="B2" s="119"/>
      <c r="C2" s="15" t="s">
        <v>18</v>
      </c>
      <c r="D2" s="15"/>
      <c r="E2" s="15" t="s">
        <v>60</v>
      </c>
      <c r="R2" s="15"/>
      <c r="S2" s="15"/>
      <c r="T2" s="15"/>
      <c r="U2" s="121" t="s">
        <v>28</v>
      </c>
      <c r="V2" s="121"/>
      <c r="W2" s="121"/>
      <c r="X2" s="121"/>
      <c r="Y2" s="121"/>
      <c r="Z2" s="15"/>
    </row>
    <row r="3" spans="1:26" ht="24" customHeight="1" thickBot="1" x14ac:dyDescent="0.3">
      <c r="A3" s="120"/>
      <c r="B3" s="120"/>
      <c r="U3" s="122" t="s">
        <v>35</v>
      </c>
      <c r="V3" s="123"/>
      <c r="W3" s="123"/>
      <c r="X3" s="123"/>
      <c r="Y3" s="124"/>
    </row>
    <row r="4" spans="1:26" ht="45.75" thickBot="1" x14ac:dyDescent="0.3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20</v>
      </c>
      <c r="I4" s="3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3" t="s">
        <v>16</v>
      </c>
      <c r="S4" s="3" t="s">
        <v>17</v>
      </c>
      <c r="U4" s="47" t="s">
        <v>34</v>
      </c>
      <c r="V4" s="48" t="s">
        <v>30</v>
      </c>
      <c r="W4" s="48" t="s">
        <v>31</v>
      </c>
      <c r="X4" s="48" t="s">
        <v>32</v>
      </c>
      <c r="Y4" s="49" t="s">
        <v>33</v>
      </c>
    </row>
    <row r="5" spans="1:26" x14ac:dyDescent="0.25">
      <c r="A5" s="1">
        <v>1</v>
      </c>
      <c r="B5" s="87" t="s">
        <v>61</v>
      </c>
      <c r="C5" s="86" t="s">
        <v>62</v>
      </c>
      <c r="D5" s="7" t="s">
        <v>63</v>
      </c>
      <c r="E5" s="69">
        <v>16</v>
      </c>
      <c r="F5" s="69">
        <v>57</v>
      </c>
      <c r="G5" s="69"/>
      <c r="H5" s="70">
        <f>IF(F5="","",INDEX('[1]ФМ (Жен)'!$B$3:$K$102,MATCH(F5,'[1]ФМ (Жен)'!$A$3:$A$102,0),MATCH(G5,'[1]ФМ (Жен)'!$B$2:$K$2,0)))</f>
        <v>0.89800000000000002</v>
      </c>
      <c r="I5" s="70">
        <f>IF(E5="","",IF(AND(E5&gt;22,E5&lt;41),1,INDEX('[1]ФМ (возраст)'!$B$1:$B$50,MATCH(E5,'[1]ФМ (возраст)'!$A$2:$A$50,))))</f>
        <v>1</v>
      </c>
      <c r="J5" s="69">
        <v>37.5</v>
      </c>
      <c r="K5" s="69">
        <v>-42.5</v>
      </c>
      <c r="L5" s="69">
        <v>-42.5</v>
      </c>
      <c r="M5" s="69"/>
      <c r="N5" s="71">
        <v>95</v>
      </c>
      <c r="O5" s="71">
        <v>105</v>
      </c>
      <c r="P5" s="71">
        <v>115</v>
      </c>
      <c r="Q5" s="71"/>
      <c r="R5" s="76">
        <f>IF(AND(J5="",K5="",L5="",M5="",N5="",O5="",P5="",Q5=""),"",(LARGE(J5:M5,1)+LARGE(N5:Q5,1)))</f>
        <v>152.5</v>
      </c>
      <c r="S5" s="73">
        <f t="shared" ref="S5:S12" si="0">IF(R5="","",IF(I5="","Укажите возраст",R5*H5*I5))</f>
        <v>136.94499999999999</v>
      </c>
      <c r="U5" s="26">
        <v>52</v>
      </c>
      <c r="V5" s="42">
        <v>252.5</v>
      </c>
      <c r="W5" s="42">
        <v>222.5</v>
      </c>
      <c r="X5" s="42">
        <v>200</v>
      </c>
      <c r="Y5" s="43">
        <v>175</v>
      </c>
    </row>
    <row r="6" spans="1:26" x14ac:dyDescent="0.25">
      <c r="A6" s="1">
        <v>2</v>
      </c>
      <c r="B6" s="5" t="s">
        <v>64</v>
      </c>
      <c r="C6" s="6" t="s">
        <v>65</v>
      </c>
      <c r="D6" s="7" t="s">
        <v>66</v>
      </c>
      <c r="E6" s="8">
        <v>32</v>
      </c>
      <c r="F6" s="8">
        <v>52</v>
      </c>
      <c r="G6" s="8">
        <v>100</v>
      </c>
      <c r="H6" s="74">
        <f>IF(F6="","",INDEX('[1]ФМ (Жен)'!$B$3:$K$102,MATCH(F6,'[1]ФМ (Жен)'!$A$3:$A$102,0),MATCH(G6,'[1]ФМ (Жен)'!$B$2:$K$2,0)))</f>
        <v>0.96699999999999997</v>
      </c>
      <c r="I6" s="74">
        <f>IF(E6="","",IF(AND(E6&gt;22,E6&lt;41),1,INDEX('[1]ФМ (возраст)'!$B$1:$B$50,MATCH(E6,'[1]ФМ (возраст)'!$A$2:$A$50,))))</f>
        <v>1</v>
      </c>
      <c r="J6" s="8">
        <v>-30</v>
      </c>
      <c r="K6" s="8">
        <v>32.5</v>
      </c>
      <c r="L6" s="8">
        <v>-40</v>
      </c>
      <c r="M6" s="8"/>
      <c r="N6" s="75">
        <v>70</v>
      </c>
      <c r="O6" s="75">
        <v>75</v>
      </c>
      <c r="P6" s="75">
        <v>80</v>
      </c>
      <c r="Q6" s="75"/>
      <c r="R6" s="76">
        <f>IF(AND(J6="",K6="",L6="",M6="",N6="",O6="",P6="",Q6=""),"",(LARGE(J6:M6,1)+LARGE(N6:Q6,1)))</f>
        <v>112.5</v>
      </c>
      <c r="S6" s="77">
        <f t="shared" si="0"/>
        <v>108.78749999999999</v>
      </c>
      <c r="U6" s="39">
        <v>56</v>
      </c>
      <c r="V6" s="32">
        <v>267.5</v>
      </c>
      <c r="W6" s="32">
        <v>235</v>
      </c>
      <c r="X6" s="32">
        <v>212.5</v>
      </c>
      <c r="Y6" s="44">
        <v>185</v>
      </c>
    </row>
    <row r="7" spans="1:26" x14ac:dyDescent="0.25">
      <c r="A7" s="1">
        <v>3</v>
      </c>
      <c r="B7" s="67"/>
      <c r="C7" s="6"/>
      <c r="D7" s="68"/>
      <c r="E7" s="8"/>
      <c r="F7" s="8"/>
      <c r="G7" s="8"/>
      <c r="H7" s="74" t="str">
        <f>IF(F7="","",INDEX('[1]ФМ (Жен)'!$B$3:$K$102,MATCH(F7,'[1]ФМ (Жен)'!$A$3:$A$102,0),MATCH(G7,'[1]ФМ (Жен)'!$B$2:$K$2,0)))</f>
        <v/>
      </c>
      <c r="I7" s="74" t="str">
        <f>IF(E7="","",IF(AND(E7&gt;22,E7&lt;41),1,INDEX('[1]ФМ (возраст)'!$B$1:$B$50,MATCH(E7,'[1]ФМ (возраст)'!$A$2:$A$50,))))</f>
        <v/>
      </c>
      <c r="J7" s="8"/>
      <c r="K7" s="8"/>
      <c r="L7" s="8"/>
      <c r="M7" s="8"/>
      <c r="N7" s="75"/>
      <c r="O7" s="75"/>
      <c r="P7" s="75"/>
      <c r="Q7" s="75"/>
      <c r="R7" s="76" t="str">
        <f>IF(AND(J7="",K7="",L7="",M7="",N7="",O7="",P7="",Q7=""),"",(LARGE(J7:M7,1)+LARGE(N7:Q7,1)))</f>
        <v/>
      </c>
      <c r="S7" s="77" t="str">
        <f t="shared" si="0"/>
        <v/>
      </c>
      <c r="U7" s="39">
        <v>60</v>
      </c>
      <c r="V7" s="32">
        <v>282.5</v>
      </c>
      <c r="W7" s="32">
        <v>247.5</v>
      </c>
      <c r="X7" s="32">
        <v>225</v>
      </c>
      <c r="Y7" s="44">
        <v>195</v>
      </c>
    </row>
    <row r="8" spans="1:26" x14ac:dyDescent="0.25">
      <c r="A8" s="1">
        <v>4</v>
      </c>
      <c r="B8" s="67"/>
      <c r="C8" s="6"/>
      <c r="D8" s="7"/>
      <c r="E8" s="8"/>
      <c r="F8" s="8"/>
      <c r="G8" s="9"/>
      <c r="H8" s="10" t="str">
        <f>IF(F8="","",INDEX('[1]ФМ (Жен)'!$B$3:$K$102,MATCH(F8,'[1]ФМ (Жен)'!$A$3:$A$102,0),MATCH(G8,'[1]ФМ (Жен)'!$B$2:$K$2,0)))</f>
        <v/>
      </c>
      <c r="I8" s="10" t="str">
        <f>IF(E8="","",IF(AND(E8&gt;22,E8&lt;41),1,INDEX('[1]ФМ (возраст)'!$B$1:$B$50,MATCH(E8,'[1]ФМ (возраст)'!$A$2:$A$50,))))</f>
        <v/>
      </c>
      <c r="J8" s="9"/>
      <c r="K8" s="9"/>
      <c r="L8" s="9"/>
      <c r="M8" s="9"/>
      <c r="N8" s="11"/>
      <c r="O8" s="11"/>
      <c r="P8" s="11"/>
      <c r="Q8" s="11"/>
      <c r="R8" s="76" t="str">
        <f>IF(AND(J8="",K8="",L8="",M8="",N8="",O8="",P8="",Q8=""),"",(LARGE(J8:M8,1)+LARGE(N8:Q8,1)))</f>
        <v/>
      </c>
      <c r="S8" s="13" t="str">
        <f t="shared" si="0"/>
        <v/>
      </c>
      <c r="U8" s="39">
        <v>67.5</v>
      </c>
      <c r="V8" s="32">
        <v>310</v>
      </c>
      <c r="W8" s="32">
        <v>270</v>
      </c>
      <c r="X8" s="32">
        <v>242.5</v>
      </c>
      <c r="Y8" s="44">
        <v>212.5</v>
      </c>
    </row>
    <row r="9" spans="1:26" x14ac:dyDescent="0.25">
      <c r="A9" s="1"/>
      <c r="B9" s="65"/>
      <c r="C9" s="6"/>
      <c r="D9" s="7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9"/>
      <c r="K9" s="9"/>
      <c r="L9" s="9"/>
      <c r="M9" s="9"/>
      <c r="N9" s="11"/>
      <c r="O9" s="11"/>
      <c r="P9" s="11"/>
      <c r="Q9" s="11"/>
      <c r="R9" s="76" t="str">
        <f t="shared" ref="R9:R12" si="1">IF(AND(J9="",K9="",L9="",M9="",N9="",O9="",P9="",Q9=""),"",(LARGE(J9:M9,1)+LARGE(N9:Q9,1)))</f>
        <v/>
      </c>
      <c r="S9" s="13" t="str">
        <f t="shared" si="0"/>
        <v/>
      </c>
      <c r="U9" s="39">
        <v>75</v>
      </c>
      <c r="V9" s="32">
        <v>335</v>
      </c>
      <c r="W9" s="32">
        <v>292.5</v>
      </c>
      <c r="X9" s="32">
        <v>262.5</v>
      </c>
      <c r="Y9" s="44">
        <v>230</v>
      </c>
    </row>
    <row r="10" spans="1:26" x14ac:dyDescent="0.25">
      <c r="A10" s="1"/>
      <c r="B10" s="65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1"/>
      <c r="O10" s="11"/>
      <c r="P10" s="11"/>
      <c r="Q10" s="11"/>
      <c r="R10" s="76" t="str">
        <f t="shared" si="1"/>
        <v/>
      </c>
      <c r="S10" s="13" t="str">
        <f t="shared" si="0"/>
        <v/>
      </c>
      <c r="U10" s="39">
        <v>82.5</v>
      </c>
      <c r="V10" s="32">
        <v>357.5</v>
      </c>
      <c r="W10" s="32">
        <v>312.5</v>
      </c>
      <c r="X10" s="32">
        <v>282.5</v>
      </c>
      <c r="Y10" s="44">
        <v>245</v>
      </c>
    </row>
    <row r="11" spans="1:26" x14ac:dyDescent="0.25">
      <c r="A11" s="1"/>
      <c r="B11" s="5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1"/>
      <c r="O11" s="11"/>
      <c r="P11" s="11"/>
      <c r="Q11" s="11"/>
      <c r="R11" s="76" t="str">
        <f t="shared" si="1"/>
        <v/>
      </c>
      <c r="S11" s="13" t="str">
        <f t="shared" si="0"/>
        <v/>
      </c>
      <c r="U11" s="39">
        <v>90</v>
      </c>
      <c r="V11" s="32">
        <v>375</v>
      </c>
      <c r="W11" s="32">
        <v>330</v>
      </c>
      <c r="X11" s="32">
        <v>300</v>
      </c>
      <c r="Y11" s="44">
        <v>260</v>
      </c>
    </row>
    <row r="12" spans="1:26" ht="15.75" thickBot="1" x14ac:dyDescent="0.3">
      <c r="A12" s="1"/>
      <c r="B12" s="5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1"/>
      <c r="O12" s="11"/>
      <c r="P12" s="11"/>
      <c r="Q12" s="11"/>
      <c r="R12" s="76" t="str">
        <f t="shared" si="1"/>
        <v/>
      </c>
      <c r="S12" s="13" t="str">
        <f t="shared" si="0"/>
        <v/>
      </c>
      <c r="U12" s="40" t="s">
        <v>36</v>
      </c>
      <c r="V12" s="45">
        <v>395</v>
      </c>
      <c r="W12" s="45">
        <v>347.5</v>
      </c>
      <c r="X12" s="45">
        <v>315</v>
      </c>
      <c r="Y12" s="46">
        <v>272.5</v>
      </c>
    </row>
    <row r="13" spans="1:26" ht="45.75" customHeight="1" thickBot="1" x14ac:dyDescent="0.3">
      <c r="A13" s="1" t="s">
        <v>0</v>
      </c>
      <c r="B13" s="2" t="s">
        <v>1</v>
      </c>
      <c r="C13" s="3" t="s">
        <v>2</v>
      </c>
      <c r="D13" s="3" t="s">
        <v>26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4" t="s">
        <v>8</v>
      </c>
      <c r="K13" s="4" t="s">
        <v>9</v>
      </c>
      <c r="L13" s="4" t="s">
        <v>10</v>
      </c>
      <c r="M13" s="4" t="s">
        <v>11</v>
      </c>
      <c r="N13" s="4" t="s">
        <v>12</v>
      </c>
      <c r="O13" s="4" t="s">
        <v>13</v>
      </c>
      <c r="P13" s="4" t="s">
        <v>14</v>
      </c>
      <c r="Q13" s="4" t="s">
        <v>15</v>
      </c>
      <c r="R13" s="3" t="s">
        <v>16</v>
      </c>
      <c r="S13" s="3" t="s">
        <v>17</v>
      </c>
      <c r="U13" s="41"/>
      <c r="V13" s="50"/>
      <c r="W13" s="50"/>
      <c r="X13" s="50"/>
      <c r="Y13" s="50"/>
    </row>
    <row r="14" spans="1:26" ht="15.75" thickBot="1" x14ac:dyDescent="0.3">
      <c r="A14" s="1">
        <v>5</v>
      </c>
      <c r="B14" s="67" t="s">
        <v>67</v>
      </c>
      <c r="C14" s="6" t="s">
        <v>62</v>
      </c>
      <c r="D14" s="7" t="s">
        <v>68</v>
      </c>
      <c r="E14" s="8">
        <v>17</v>
      </c>
      <c r="F14" s="8">
        <v>63</v>
      </c>
      <c r="G14" s="9">
        <v>200</v>
      </c>
      <c r="H14" s="10">
        <f>IF(F14="","",INDEX('[2]ФШ (Муж)'!$B$3:$K$167,MATCH(F14,'[2]ФШ (Муж)'!$A$3:$A$167,0),MATCH(G14,'[2]ФШ (Муж)'!$B$2:$K$2,0)))</f>
        <v>0.77170000000000005</v>
      </c>
      <c r="I14" s="10">
        <f>IF(E14="","",IF(AND(E14&gt;22,E14&lt;41),1,INDEX('[2]ФШ (возраст)'!$B$2:$B$50,MATCH(E14,'[2]ФШ (возраст)'!$A$2:$A$50,))))</f>
        <v>1.08</v>
      </c>
      <c r="J14" s="9">
        <v>67.5</v>
      </c>
      <c r="K14" s="9">
        <v>72.5</v>
      </c>
      <c r="L14" s="9">
        <v>-75</v>
      </c>
      <c r="M14" s="9"/>
      <c r="N14" s="11">
        <v>-120</v>
      </c>
      <c r="O14" s="11">
        <v>120</v>
      </c>
      <c r="P14" s="11">
        <v>-130</v>
      </c>
      <c r="Q14" s="11"/>
      <c r="R14" s="12">
        <f>IF(AND(J14="",K14="",L14="",M14="",N14="",O14="",P14="",Q14=""),"",(LARGE(J14:M14,1)+LARGE(N14:Q14,1)))</f>
        <v>192.5</v>
      </c>
      <c r="S14" s="13">
        <f t="shared" ref="S14:S45" si="2">IF(R14="","",IF(I14="","Укажите возраст",R14*H14*I14))</f>
        <v>160.43643000000003</v>
      </c>
      <c r="U14" s="125" t="s">
        <v>29</v>
      </c>
      <c r="V14" s="126"/>
      <c r="W14" s="126"/>
      <c r="X14" s="126"/>
      <c r="Y14" s="127"/>
    </row>
    <row r="15" spans="1:26" x14ac:dyDescent="0.25">
      <c r="A15" s="1">
        <v>6</v>
      </c>
      <c r="B15" s="5"/>
      <c r="C15" s="6"/>
      <c r="D15" s="14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IF(E15="","",IF(AND(E15&gt;22,E15&lt;41),1,INDEX('[2]ФШ (возраст)'!$B$2:$B$50,MATCH(E15,'[2]ФШ (возраст)'!$A$2:$A$50,))))</f>
        <v/>
      </c>
      <c r="J15" s="9"/>
      <c r="K15" s="9"/>
      <c r="L15" s="9"/>
      <c r="M15" s="9"/>
      <c r="N15" s="11"/>
      <c r="O15" s="11"/>
      <c r="P15" s="11"/>
      <c r="Q15" s="11"/>
      <c r="R15" s="12" t="str">
        <f t="shared" ref="R15:R75" si="3">IF(AND(J15="",K15="",L15="",M15="",N15="",O15="",P15="",Q15=""),"",(LARGE(J15:M15,1)+LARGE(N15:Q15,1)))</f>
        <v/>
      </c>
      <c r="S15" s="13" t="str">
        <f t="shared" si="2"/>
        <v/>
      </c>
      <c r="U15" s="26" t="s">
        <v>34</v>
      </c>
      <c r="V15" s="27" t="s">
        <v>30</v>
      </c>
      <c r="W15" s="27" t="s">
        <v>31</v>
      </c>
      <c r="X15" s="27" t="s">
        <v>32</v>
      </c>
      <c r="Y15" s="28" t="s">
        <v>33</v>
      </c>
    </row>
    <row r="16" spans="1:26" x14ac:dyDescent="0.25">
      <c r="A16" s="1">
        <v>7</v>
      </c>
      <c r="B16" s="5"/>
      <c r="C16" s="6"/>
      <c r="D16" s="7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IF(E16="","",IF(AND(E16&gt;22,E16&lt;41),1,INDEX('[2]ФШ (возраст)'!$B$2:$B$50,MATCH(E16,'[2]ФШ (возраст)'!$A$2:$A$50,))))</f>
        <v/>
      </c>
      <c r="J16" s="9"/>
      <c r="K16" s="9"/>
      <c r="L16" s="9"/>
      <c r="M16" s="9"/>
      <c r="N16" s="11"/>
      <c r="O16" s="11"/>
      <c r="P16" s="11"/>
      <c r="Q16" s="11"/>
      <c r="R16" s="12" t="str">
        <f t="shared" si="3"/>
        <v/>
      </c>
      <c r="S16" s="23" t="str">
        <f t="shared" si="2"/>
        <v/>
      </c>
      <c r="U16" s="37">
        <v>52</v>
      </c>
      <c r="V16" s="32">
        <v>392.5</v>
      </c>
      <c r="W16" s="32">
        <v>335</v>
      </c>
      <c r="X16" s="32">
        <v>295</v>
      </c>
      <c r="Y16" s="44">
        <v>255</v>
      </c>
    </row>
    <row r="17" spans="1:25" x14ac:dyDescent="0.25">
      <c r="A17" s="1">
        <v>8</v>
      </c>
      <c r="B17" s="5"/>
      <c r="C17" s="6"/>
      <c r="D17" s="7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IF(E17="","",IF(AND(E17&gt;22,E17&lt;41),1,INDEX('[2]ФШ (возраст)'!$B$2:$B$50,MATCH(E17,'[2]ФШ (возраст)'!$A$2:$A$50,))))</f>
        <v/>
      </c>
      <c r="J17" s="9"/>
      <c r="K17" s="9"/>
      <c r="L17" s="9"/>
      <c r="M17" s="9"/>
      <c r="N17" s="11"/>
      <c r="O17" s="11"/>
      <c r="P17" s="11"/>
      <c r="Q17" s="11"/>
      <c r="R17" s="12" t="str">
        <f t="shared" si="3"/>
        <v/>
      </c>
      <c r="S17" s="23" t="str">
        <f t="shared" si="2"/>
        <v/>
      </c>
      <c r="U17" s="37">
        <v>56</v>
      </c>
      <c r="V17" s="32">
        <v>415</v>
      </c>
      <c r="W17" s="32">
        <v>355</v>
      </c>
      <c r="X17" s="32">
        <v>312.5</v>
      </c>
      <c r="Y17" s="44">
        <v>270</v>
      </c>
    </row>
    <row r="18" spans="1:25" ht="13.15" customHeight="1" x14ac:dyDescent="0.25">
      <c r="A18" s="89">
        <v>9</v>
      </c>
      <c r="B18" s="90"/>
      <c r="C18" s="91"/>
      <c r="D18" s="92"/>
      <c r="E18" s="93"/>
      <c r="F18" s="93"/>
      <c r="G18" s="94"/>
      <c r="H18" s="95" t="str">
        <f>IF(F18="","",INDEX('[2]ФШ (Муж)'!$B$3:$K$167,MATCH(F18,'[2]ФШ (Муж)'!$A$3:$A$167,0),MATCH(G18,'[2]ФШ (Муж)'!$B$2:$K$2,0)))</f>
        <v/>
      </c>
      <c r="I18" s="95" t="str">
        <f>IF(E18="","",IF(AND(E18&gt;22,E18&lt;41),1,INDEX('[2]ФШ (возраст)'!$B$2:$B$50,MATCH(E18,'[2]ФШ (возраст)'!$A$2:$A$50,))))</f>
        <v/>
      </c>
      <c r="J18" s="94"/>
      <c r="K18" s="94"/>
      <c r="L18" s="94"/>
      <c r="M18" s="94"/>
      <c r="N18" s="96"/>
      <c r="O18" s="96"/>
      <c r="P18" s="96"/>
      <c r="Q18" s="96"/>
      <c r="R18" s="12" t="str">
        <f t="shared" si="3"/>
        <v/>
      </c>
      <c r="S18" s="97" t="str">
        <f t="shared" si="2"/>
        <v/>
      </c>
      <c r="U18" s="37">
        <v>60</v>
      </c>
      <c r="V18" s="32">
        <v>432.5</v>
      </c>
      <c r="W18" s="32">
        <v>372.5</v>
      </c>
      <c r="X18" s="32">
        <v>330</v>
      </c>
      <c r="Y18" s="44">
        <v>285</v>
      </c>
    </row>
    <row r="19" spans="1:25" x14ac:dyDescent="0.25">
      <c r="A19" s="98">
        <v>10</v>
      </c>
      <c r="B19" s="5"/>
      <c r="C19" s="6"/>
      <c r="D19" s="7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1"/>
      <c r="O19" s="11"/>
      <c r="P19" s="11"/>
      <c r="Q19" s="11"/>
      <c r="R19" s="12" t="str">
        <f t="shared" si="3"/>
        <v/>
      </c>
      <c r="S19" s="23" t="str">
        <f t="shared" si="2"/>
        <v/>
      </c>
      <c r="U19" s="37">
        <v>67.5</v>
      </c>
      <c r="V19" s="32">
        <v>472.5</v>
      </c>
      <c r="W19" s="32">
        <v>405</v>
      </c>
      <c r="X19" s="32">
        <v>357.5</v>
      </c>
      <c r="Y19" s="44">
        <v>310</v>
      </c>
    </row>
    <row r="20" spans="1:25" x14ac:dyDescent="0.25">
      <c r="A20" s="1">
        <v>11</v>
      </c>
      <c r="B20" s="5"/>
      <c r="C20" s="6"/>
      <c r="D20" s="7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1"/>
      <c r="O20" s="11"/>
      <c r="P20" s="11"/>
      <c r="Q20" s="11"/>
      <c r="R20" s="12" t="str">
        <f t="shared" si="3"/>
        <v/>
      </c>
      <c r="S20" s="23" t="str">
        <f t="shared" si="2"/>
        <v/>
      </c>
      <c r="U20" s="37">
        <v>75</v>
      </c>
      <c r="V20" s="32">
        <v>507.5</v>
      </c>
      <c r="W20" s="32">
        <v>437.5</v>
      </c>
      <c r="X20" s="32">
        <v>387.5</v>
      </c>
      <c r="Y20" s="44">
        <v>335</v>
      </c>
    </row>
    <row r="21" spans="1:25" x14ac:dyDescent="0.25">
      <c r="A21" s="1">
        <v>12</v>
      </c>
      <c r="B21" s="5"/>
      <c r="C21" s="6"/>
      <c r="D21" s="7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1"/>
      <c r="O21" s="11"/>
      <c r="P21" s="11"/>
      <c r="Q21" s="11"/>
      <c r="R21" s="12" t="str">
        <f t="shared" si="3"/>
        <v/>
      </c>
      <c r="S21" s="23" t="str">
        <f t="shared" si="2"/>
        <v/>
      </c>
      <c r="U21" s="37">
        <v>82.5</v>
      </c>
      <c r="V21" s="32">
        <v>542.5</v>
      </c>
      <c r="W21" s="32">
        <v>467.5</v>
      </c>
      <c r="X21" s="32">
        <v>412.5</v>
      </c>
      <c r="Y21" s="44">
        <v>357.5</v>
      </c>
    </row>
    <row r="22" spans="1:25" x14ac:dyDescent="0.25">
      <c r="A22" s="1">
        <v>13</v>
      </c>
      <c r="B22" s="5"/>
      <c r="C22" s="6"/>
      <c r="D22" s="7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1"/>
      <c r="O22" s="11"/>
      <c r="P22" s="11"/>
      <c r="Q22" s="11"/>
      <c r="R22" s="12" t="str">
        <f t="shared" si="3"/>
        <v/>
      </c>
      <c r="S22" s="13" t="str">
        <f t="shared" si="2"/>
        <v/>
      </c>
      <c r="U22" s="37">
        <v>90</v>
      </c>
      <c r="V22" s="32">
        <v>575</v>
      </c>
      <c r="W22" s="32">
        <v>495</v>
      </c>
      <c r="X22" s="32">
        <v>437.5</v>
      </c>
      <c r="Y22" s="44">
        <v>377.5</v>
      </c>
    </row>
    <row r="23" spans="1:25" x14ac:dyDescent="0.25">
      <c r="A23" s="1">
        <v>14</v>
      </c>
      <c r="B23" s="5"/>
      <c r="C23" s="6"/>
      <c r="D23" s="7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1"/>
      <c r="O23" s="11"/>
      <c r="P23" s="11"/>
      <c r="Q23" s="11"/>
      <c r="R23" s="12" t="str">
        <f t="shared" si="3"/>
        <v/>
      </c>
      <c r="S23" s="13" t="str">
        <f t="shared" si="2"/>
        <v/>
      </c>
      <c r="U23" s="37">
        <v>100</v>
      </c>
      <c r="V23" s="32">
        <v>602.5</v>
      </c>
      <c r="W23" s="32">
        <v>520</v>
      </c>
      <c r="X23" s="32">
        <v>460</v>
      </c>
      <c r="Y23" s="44">
        <v>397.5</v>
      </c>
    </row>
    <row r="24" spans="1:25" x14ac:dyDescent="0.25">
      <c r="A24" s="1">
        <v>15</v>
      </c>
      <c r="B24" s="5"/>
      <c r="C24" s="6"/>
      <c r="D24" s="7"/>
      <c r="E24" s="8"/>
      <c r="F24" s="8"/>
      <c r="G24" s="9"/>
      <c r="H24" s="10"/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1"/>
      <c r="O24" s="11"/>
      <c r="P24" s="11"/>
      <c r="Q24" s="11"/>
      <c r="R24" s="12" t="str">
        <f t="shared" si="3"/>
        <v/>
      </c>
      <c r="S24" s="13" t="str">
        <f t="shared" si="2"/>
        <v/>
      </c>
      <c r="U24" s="37">
        <v>110</v>
      </c>
      <c r="V24" s="32">
        <v>622.5</v>
      </c>
      <c r="W24" s="32">
        <v>540</v>
      </c>
      <c r="X24" s="32">
        <v>480</v>
      </c>
      <c r="Y24" s="44">
        <v>415</v>
      </c>
    </row>
    <row r="25" spans="1:25" x14ac:dyDescent="0.25">
      <c r="A25" s="1">
        <v>16</v>
      </c>
      <c r="B25" s="5"/>
      <c r="C25" s="6"/>
      <c r="D25" s="7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1"/>
      <c r="O25" s="11"/>
      <c r="P25" s="11"/>
      <c r="Q25" s="11"/>
      <c r="R25" s="12" t="str">
        <f t="shared" si="3"/>
        <v/>
      </c>
      <c r="S25" s="13" t="str">
        <f t="shared" si="2"/>
        <v/>
      </c>
      <c r="U25" s="37">
        <v>125</v>
      </c>
      <c r="V25" s="32">
        <v>650</v>
      </c>
      <c r="W25" s="32">
        <v>562.5</v>
      </c>
      <c r="X25" s="32">
        <v>497.5</v>
      </c>
      <c r="Y25" s="44">
        <v>432.5</v>
      </c>
    </row>
    <row r="26" spans="1:25" ht="15.75" thickBot="1" x14ac:dyDescent="0.3">
      <c r="A26" s="1">
        <v>17</v>
      </c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1"/>
      <c r="O26" s="11"/>
      <c r="P26" s="11"/>
      <c r="Q26" s="11"/>
      <c r="R26" s="12" t="str">
        <f t="shared" si="3"/>
        <v/>
      </c>
      <c r="S26" s="13" t="str">
        <f t="shared" si="2"/>
        <v/>
      </c>
      <c r="U26" s="38" t="s">
        <v>38</v>
      </c>
      <c r="V26" s="45">
        <v>672.5</v>
      </c>
      <c r="W26" s="45">
        <v>585.5</v>
      </c>
      <c r="X26" s="45">
        <v>517.5</v>
      </c>
      <c r="Y26" s="46">
        <v>447.5</v>
      </c>
    </row>
    <row r="27" spans="1:25" x14ac:dyDescent="0.25">
      <c r="A27" s="1">
        <v>18</v>
      </c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1"/>
      <c r="O27" s="11"/>
      <c r="P27" s="11"/>
      <c r="Q27" s="11"/>
      <c r="R27" s="12" t="str">
        <f t="shared" si="3"/>
        <v/>
      </c>
      <c r="S27" s="13" t="str">
        <f t="shared" si="2"/>
        <v/>
      </c>
    </row>
    <row r="28" spans="1:25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1"/>
      <c r="O28" s="11"/>
      <c r="P28" s="11"/>
      <c r="Q28" s="11"/>
      <c r="R28" s="12" t="str">
        <f t="shared" si="3"/>
        <v/>
      </c>
      <c r="S28" s="13" t="str">
        <f t="shared" si="2"/>
        <v/>
      </c>
    </row>
    <row r="29" spans="1:25" x14ac:dyDescent="0.25">
      <c r="A29" s="1"/>
      <c r="B29" s="5"/>
      <c r="C29" s="6"/>
      <c r="D29" s="7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1"/>
      <c r="O29" s="11"/>
      <c r="P29" s="11"/>
      <c r="Q29" s="11"/>
      <c r="R29" s="12" t="str">
        <f t="shared" si="3"/>
        <v/>
      </c>
      <c r="S29" s="13" t="str">
        <f t="shared" si="2"/>
        <v/>
      </c>
    </row>
    <row r="30" spans="1:25" x14ac:dyDescent="0.25">
      <c r="A30" s="1"/>
      <c r="B30" s="5"/>
      <c r="C30" s="6"/>
      <c r="D30" s="7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1"/>
      <c r="O30" s="11"/>
      <c r="P30" s="11"/>
      <c r="Q30" s="11"/>
      <c r="R30" s="12" t="str">
        <f t="shared" si="3"/>
        <v/>
      </c>
      <c r="S30" s="13" t="str">
        <f t="shared" si="2"/>
        <v/>
      </c>
    </row>
    <row r="31" spans="1:25" x14ac:dyDescent="0.25">
      <c r="A31" s="1"/>
      <c r="B31" s="5"/>
      <c r="C31" s="6"/>
      <c r="D31" s="7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1"/>
      <c r="O31" s="11"/>
      <c r="P31" s="11"/>
      <c r="Q31" s="11"/>
      <c r="R31" s="12" t="str">
        <f t="shared" si="3"/>
        <v/>
      </c>
      <c r="S31" s="13" t="str">
        <f t="shared" si="2"/>
        <v/>
      </c>
    </row>
    <row r="32" spans="1:25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1"/>
      <c r="O32" s="11"/>
      <c r="P32" s="11"/>
      <c r="Q32" s="11"/>
      <c r="R32" s="12" t="str">
        <f t="shared" si="3"/>
        <v/>
      </c>
      <c r="S32" s="13" t="str">
        <f t="shared" si="2"/>
        <v/>
      </c>
    </row>
    <row r="33" spans="1:19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1"/>
      <c r="O33" s="11"/>
      <c r="P33" s="11"/>
      <c r="Q33" s="11"/>
      <c r="R33" s="12" t="str">
        <f t="shared" si="3"/>
        <v/>
      </c>
      <c r="S33" s="13" t="str">
        <f t="shared" si="2"/>
        <v/>
      </c>
    </row>
    <row r="34" spans="1:19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1"/>
      <c r="O34" s="11"/>
      <c r="P34" s="11"/>
      <c r="Q34" s="11"/>
      <c r="R34" s="12" t="str">
        <f t="shared" si="3"/>
        <v/>
      </c>
      <c r="S34" s="13" t="str">
        <f t="shared" si="2"/>
        <v/>
      </c>
    </row>
    <row r="35" spans="1:19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1"/>
      <c r="O35" s="11"/>
      <c r="P35" s="11"/>
      <c r="Q35" s="11"/>
      <c r="R35" s="12" t="str">
        <f t="shared" si="3"/>
        <v/>
      </c>
      <c r="S35" s="13" t="str">
        <f t="shared" si="2"/>
        <v/>
      </c>
    </row>
    <row r="36" spans="1:19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1"/>
      <c r="O36" s="11"/>
      <c r="P36" s="11"/>
      <c r="Q36" s="11"/>
      <c r="R36" s="12" t="str">
        <f t="shared" si="3"/>
        <v/>
      </c>
      <c r="S36" s="13" t="str">
        <f t="shared" si="2"/>
        <v/>
      </c>
    </row>
    <row r="37" spans="1:19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1"/>
      <c r="O37" s="11"/>
      <c r="P37" s="11"/>
      <c r="Q37" s="11"/>
      <c r="R37" s="12" t="str">
        <f t="shared" si="3"/>
        <v/>
      </c>
      <c r="S37" s="13" t="str">
        <f t="shared" si="2"/>
        <v/>
      </c>
    </row>
    <row r="38" spans="1:19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1"/>
      <c r="O38" s="11"/>
      <c r="P38" s="11"/>
      <c r="Q38" s="11"/>
      <c r="R38" s="12" t="str">
        <f t="shared" si="3"/>
        <v/>
      </c>
      <c r="S38" s="13" t="str">
        <f t="shared" si="2"/>
        <v/>
      </c>
    </row>
    <row r="39" spans="1:19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1"/>
      <c r="O39" s="11"/>
      <c r="P39" s="11"/>
      <c r="Q39" s="11"/>
      <c r="R39" s="12" t="str">
        <f t="shared" si="3"/>
        <v/>
      </c>
      <c r="S39" s="13" t="str">
        <f t="shared" si="2"/>
        <v/>
      </c>
    </row>
    <row r="40" spans="1:19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1"/>
      <c r="O40" s="11"/>
      <c r="P40" s="11"/>
      <c r="Q40" s="11"/>
      <c r="R40" s="12" t="str">
        <f t="shared" si="3"/>
        <v/>
      </c>
      <c r="S40" s="13" t="str">
        <f t="shared" si="2"/>
        <v/>
      </c>
    </row>
    <row r="41" spans="1:19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1"/>
      <c r="O41" s="11"/>
      <c r="P41" s="11"/>
      <c r="Q41" s="11"/>
      <c r="R41" s="12" t="str">
        <f t="shared" si="3"/>
        <v/>
      </c>
      <c r="S41" s="13" t="str">
        <f t="shared" si="2"/>
        <v/>
      </c>
    </row>
    <row r="42" spans="1:19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1"/>
      <c r="O42" s="11"/>
      <c r="P42" s="11"/>
      <c r="Q42" s="11"/>
      <c r="R42" s="12" t="str">
        <f t="shared" si="3"/>
        <v/>
      </c>
      <c r="S42" s="13" t="str">
        <f t="shared" si="2"/>
        <v/>
      </c>
    </row>
    <row r="43" spans="1:19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1"/>
      <c r="O43" s="11"/>
      <c r="P43" s="11"/>
      <c r="Q43" s="11"/>
      <c r="R43" s="12" t="str">
        <f t="shared" si="3"/>
        <v/>
      </c>
      <c r="S43" s="13" t="str">
        <f t="shared" si="2"/>
        <v/>
      </c>
    </row>
    <row r="44" spans="1:19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1"/>
      <c r="O44" s="11"/>
      <c r="P44" s="11"/>
      <c r="Q44" s="11"/>
      <c r="R44" s="12" t="str">
        <f t="shared" si="3"/>
        <v/>
      </c>
      <c r="S44" s="13" t="str">
        <f t="shared" si="2"/>
        <v/>
      </c>
    </row>
    <row r="45" spans="1:19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1"/>
      <c r="O45" s="11"/>
      <c r="P45" s="11"/>
      <c r="Q45" s="11"/>
      <c r="R45" s="12" t="str">
        <f t="shared" si="3"/>
        <v/>
      </c>
      <c r="S45" s="13" t="str">
        <f t="shared" si="2"/>
        <v/>
      </c>
    </row>
    <row r="46" spans="1:19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1"/>
      <c r="O46" s="11"/>
      <c r="P46" s="11"/>
      <c r="Q46" s="11"/>
      <c r="R46" s="12" t="str">
        <f t="shared" si="3"/>
        <v/>
      </c>
      <c r="S46" s="13" t="str">
        <f t="shared" ref="S46:S75" si="4">IF(R46="","",IF(I46="","Укажите возраст",R46*H46*I46))</f>
        <v/>
      </c>
    </row>
    <row r="47" spans="1:19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1"/>
      <c r="O47" s="11"/>
      <c r="P47" s="11"/>
      <c r="Q47" s="11"/>
      <c r="R47" s="12" t="str">
        <f t="shared" si="3"/>
        <v/>
      </c>
      <c r="S47" s="13" t="str">
        <f t="shared" si="4"/>
        <v/>
      </c>
    </row>
    <row r="48" spans="1:19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1"/>
      <c r="O48" s="11"/>
      <c r="P48" s="11"/>
      <c r="Q48" s="11"/>
      <c r="R48" s="12" t="str">
        <f t="shared" si="3"/>
        <v/>
      </c>
      <c r="S48" s="13" t="str">
        <f t="shared" si="4"/>
        <v/>
      </c>
    </row>
    <row r="49" spans="1:19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1"/>
      <c r="O49" s="11"/>
      <c r="P49" s="11"/>
      <c r="Q49" s="11"/>
      <c r="R49" s="12" t="str">
        <f t="shared" si="3"/>
        <v/>
      </c>
      <c r="S49" s="13" t="str">
        <f t="shared" si="4"/>
        <v/>
      </c>
    </row>
    <row r="50" spans="1:19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1"/>
      <c r="O50" s="11"/>
      <c r="P50" s="11"/>
      <c r="Q50" s="11"/>
      <c r="R50" s="12" t="str">
        <f t="shared" si="3"/>
        <v/>
      </c>
      <c r="S50" s="13" t="str">
        <f t="shared" si="4"/>
        <v/>
      </c>
    </row>
    <row r="51" spans="1:19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1"/>
      <c r="O51" s="11"/>
      <c r="P51" s="11"/>
      <c r="Q51" s="11"/>
      <c r="R51" s="12" t="str">
        <f t="shared" si="3"/>
        <v/>
      </c>
      <c r="S51" s="13" t="str">
        <f t="shared" si="4"/>
        <v/>
      </c>
    </row>
    <row r="52" spans="1:19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1"/>
      <c r="O52" s="11"/>
      <c r="P52" s="11"/>
      <c r="Q52" s="11"/>
      <c r="R52" s="12" t="str">
        <f t="shared" si="3"/>
        <v/>
      </c>
      <c r="S52" s="13" t="str">
        <f t="shared" si="4"/>
        <v/>
      </c>
    </row>
    <row r="53" spans="1:19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1"/>
      <c r="O53" s="11"/>
      <c r="P53" s="11"/>
      <c r="Q53" s="11"/>
      <c r="R53" s="12" t="str">
        <f t="shared" si="3"/>
        <v/>
      </c>
      <c r="S53" s="13" t="str">
        <f t="shared" si="4"/>
        <v/>
      </c>
    </row>
    <row r="54" spans="1:19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1"/>
      <c r="O54" s="11"/>
      <c r="P54" s="11"/>
      <c r="Q54" s="11"/>
      <c r="R54" s="12" t="str">
        <f t="shared" si="3"/>
        <v/>
      </c>
      <c r="S54" s="13" t="str">
        <f t="shared" si="4"/>
        <v/>
      </c>
    </row>
    <row r="55" spans="1:19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1"/>
      <c r="O55" s="11"/>
      <c r="P55" s="11"/>
      <c r="Q55" s="11"/>
      <c r="R55" s="12" t="str">
        <f t="shared" si="3"/>
        <v/>
      </c>
      <c r="S55" s="13" t="str">
        <f t="shared" si="4"/>
        <v/>
      </c>
    </row>
    <row r="56" spans="1:19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1"/>
      <c r="O56" s="11"/>
      <c r="P56" s="11"/>
      <c r="Q56" s="11"/>
      <c r="R56" s="12" t="str">
        <f t="shared" si="3"/>
        <v/>
      </c>
      <c r="S56" s="13" t="str">
        <f t="shared" si="4"/>
        <v/>
      </c>
    </row>
    <row r="57" spans="1:19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1"/>
      <c r="O57" s="11"/>
      <c r="P57" s="11"/>
      <c r="Q57" s="11"/>
      <c r="R57" s="12" t="str">
        <f t="shared" si="3"/>
        <v/>
      </c>
      <c r="S57" s="13" t="str">
        <f t="shared" si="4"/>
        <v/>
      </c>
    </row>
    <row r="58" spans="1:19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1"/>
      <c r="O58" s="11"/>
      <c r="P58" s="11"/>
      <c r="Q58" s="11"/>
      <c r="R58" s="12" t="str">
        <f t="shared" si="3"/>
        <v/>
      </c>
      <c r="S58" s="13" t="str">
        <f t="shared" si="4"/>
        <v/>
      </c>
    </row>
    <row r="59" spans="1:19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1"/>
      <c r="O59" s="11"/>
      <c r="P59" s="11"/>
      <c r="Q59" s="11"/>
      <c r="R59" s="12" t="str">
        <f t="shared" si="3"/>
        <v/>
      </c>
      <c r="S59" s="13" t="str">
        <f t="shared" si="4"/>
        <v/>
      </c>
    </row>
    <row r="60" spans="1:19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1"/>
      <c r="O60" s="11"/>
      <c r="P60" s="11"/>
      <c r="Q60" s="11"/>
      <c r="R60" s="12" t="str">
        <f t="shared" si="3"/>
        <v/>
      </c>
      <c r="S60" s="13" t="str">
        <f t="shared" si="4"/>
        <v/>
      </c>
    </row>
    <row r="61" spans="1:19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1"/>
      <c r="O61" s="11"/>
      <c r="P61" s="11"/>
      <c r="Q61" s="11"/>
      <c r="R61" s="12" t="str">
        <f t="shared" si="3"/>
        <v/>
      </c>
      <c r="S61" s="13" t="str">
        <f t="shared" si="4"/>
        <v/>
      </c>
    </row>
    <row r="62" spans="1:19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1"/>
      <c r="O62" s="11"/>
      <c r="P62" s="11"/>
      <c r="Q62" s="11"/>
      <c r="R62" s="12" t="str">
        <f t="shared" si="3"/>
        <v/>
      </c>
      <c r="S62" s="13" t="str">
        <f t="shared" si="4"/>
        <v/>
      </c>
    </row>
    <row r="63" spans="1:19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1"/>
      <c r="O63" s="11"/>
      <c r="P63" s="11"/>
      <c r="Q63" s="11"/>
      <c r="R63" s="12" t="str">
        <f t="shared" si="3"/>
        <v/>
      </c>
      <c r="S63" s="13" t="str">
        <f t="shared" si="4"/>
        <v/>
      </c>
    </row>
    <row r="64" spans="1:19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1"/>
      <c r="O64" s="11"/>
      <c r="P64" s="11"/>
      <c r="Q64" s="11"/>
      <c r="R64" s="12" t="str">
        <f t="shared" si="3"/>
        <v/>
      </c>
      <c r="S64" s="13" t="str">
        <f t="shared" si="4"/>
        <v/>
      </c>
    </row>
    <row r="65" spans="1:19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1"/>
      <c r="O65" s="11"/>
      <c r="P65" s="11"/>
      <c r="Q65" s="11"/>
      <c r="R65" s="12" t="str">
        <f t="shared" si="3"/>
        <v/>
      </c>
      <c r="S65" s="13" t="str">
        <f t="shared" si="4"/>
        <v/>
      </c>
    </row>
    <row r="66" spans="1:19" x14ac:dyDescent="0.25">
      <c r="A66" s="1"/>
      <c r="B66" s="5"/>
      <c r="C66" s="6"/>
      <c r="D66" s="14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(возраст)'!$B$2:$B$50,MATCH(E66,'[2]ФШ (возраст)'!$A$2:$A$50,))))</f>
        <v/>
      </c>
      <c r="J66" s="9"/>
      <c r="K66" s="9"/>
      <c r="L66" s="9"/>
      <c r="M66" s="9"/>
      <c r="N66" s="11"/>
      <c r="O66" s="11"/>
      <c r="P66" s="11"/>
      <c r="Q66" s="11"/>
      <c r="R66" s="12" t="str">
        <f t="shared" si="3"/>
        <v/>
      </c>
      <c r="S66" s="13" t="str">
        <f t="shared" si="4"/>
        <v/>
      </c>
    </row>
    <row r="67" spans="1:19" x14ac:dyDescent="0.25">
      <c r="A67" s="1"/>
      <c r="B67" s="5"/>
      <c r="C67" s="6"/>
      <c r="D67" s="14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(возраст)'!$B$2:$B$50,MATCH(E67,'[2]ФШ (возраст)'!$A$2:$A$50,))))</f>
        <v/>
      </c>
      <c r="J67" s="9"/>
      <c r="K67" s="9"/>
      <c r="L67" s="9"/>
      <c r="M67" s="9"/>
      <c r="N67" s="11"/>
      <c r="O67" s="11"/>
      <c r="P67" s="11"/>
      <c r="Q67" s="11"/>
      <c r="R67" s="12" t="str">
        <f t="shared" si="3"/>
        <v/>
      </c>
      <c r="S67" s="13" t="str">
        <f t="shared" si="4"/>
        <v/>
      </c>
    </row>
    <row r="68" spans="1:19" x14ac:dyDescent="0.25">
      <c r="A68" s="1"/>
      <c r="B68" s="5"/>
      <c r="C68" s="6"/>
      <c r="D68" s="14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(возраст)'!$B$2:$B$50,MATCH(E68,'[2]ФШ (возраст)'!$A$2:$A$50,))))</f>
        <v/>
      </c>
      <c r="J68" s="9"/>
      <c r="K68" s="9"/>
      <c r="L68" s="9"/>
      <c r="M68" s="9"/>
      <c r="N68" s="11"/>
      <c r="O68" s="11"/>
      <c r="P68" s="11"/>
      <c r="Q68" s="11"/>
      <c r="R68" s="12" t="str">
        <f t="shared" si="3"/>
        <v/>
      </c>
      <c r="S68" s="13" t="str">
        <f t="shared" si="4"/>
        <v/>
      </c>
    </row>
    <row r="69" spans="1:19" x14ac:dyDescent="0.25">
      <c r="A69" s="1"/>
      <c r="B69" s="5"/>
      <c r="C69" s="6"/>
      <c r="D69" s="14"/>
      <c r="E69" s="8"/>
      <c r="F69" s="8"/>
      <c r="G69" s="9"/>
      <c r="H69" s="10" t="str">
        <f>IF(F69="","",INDEX('[2]ФШ (Муж)'!$B$3:$K$167,MATCH(F69,'[2]ФШ (Муж)'!$A$3:$A$167,0),MATCH(G69,'[2]ФШ (Муж)'!$B$2:$K$2,0)))</f>
        <v/>
      </c>
      <c r="I69" s="10" t="str">
        <f>IF(E69="","",IF(AND(E69&gt;22,E69&lt;41),1,INDEX('[2]ФШ (возраст)'!$B$2:$B$50,MATCH(E69,'[2]ФШ (возраст)'!$A$2:$A$50,))))</f>
        <v/>
      </c>
      <c r="J69" s="9"/>
      <c r="K69" s="9"/>
      <c r="L69" s="9"/>
      <c r="M69" s="9"/>
      <c r="N69" s="11"/>
      <c r="O69" s="11"/>
      <c r="P69" s="11"/>
      <c r="Q69" s="11"/>
      <c r="R69" s="12" t="str">
        <f t="shared" si="3"/>
        <v/>
      </c>
      <c r="S69" s="13" t="str">
        <f t="shared" si="4"/>
        <v/>
      </c>
    </row>
    <row r="70" spans="1:19" x14ac:dyDescent="0.25">
      <c r="A70" s="1"/>
      <c r="B70" s="5"/>
      <c r="C70" s="6"/>
      <c r="D70" s="14"/>
      <c r="E70" s="8"/>
      <c r="F70" s="8"/>
      <c r="G70" s="9"/>
      <c r="H70" s="10" t="str">
        <f>IF(F70="","",INDEX('[2]ФШ (Муж)'!$B$3:$K$167,MATCH(F70,'[2]ФШ (Муж)'!$A$3:$A$167,0),MATCH(G70,'[2]ФШ (Муж)'!$B$2:$K$2,0)))</f>
        <v/>
      </c>
      <c r="I70" s="10" t="str">
        <f>IF(E70="","",IF(AND(E70&gt;22,E70&lt;41),1,INDEX('[2]ФШ (возраст)'!$B$2:$B$50,MATCH(E70,'[2]ФШ (возраст)'!$A$2:$A$50,))))</f>
        <v/>
      </c>
      <c r="J70" s="9"/>
      <c r="K70" s="9"/>
      <c r="L70" s="9"/>
      <c r="M70" s="9"/>
      <c r="N70" s="11"/>
      <c r="O70" s="11"/>
      <c r="P70" s="11"/>
      <c r="Q70" s="11"/>
      <c r="R70" s="12" t="str">
        <f t="shared" si="3"/>
        <v/>
      </c>
      <c r="S70" s="13" t="str">
        <f t="shared" si="4"/>
        <v/>
      </c>
    </row>
    <row r="71" spans="1:19" x14ac:dyDescent="0.25">
      <c r="A71" s="1"/>
      <c r="B71" s="5"/>
      <c r="C71" s="6"/>
      <c r="D71" s="14"/>
      <c r="E71" s="8"/>
      <c r="F71" s="8"/>
      <c r="G71" s="9"/>
      <c r="H71" s="10" t="str">
        <f>IF(F71="","",INDEX('[2]ФШ (Муж)'!$B$3:$K$167,MATCH(F71,'[2]ФШ (Муж)'!$A$3:$A$167,0),MATCH(G71,'[2]ФШ (Муж)'!$B$2:$K$2,0)))</f>
        <v/>
      </c>
      <c r="I71" s="10" t="str">
        <f>IF(E71="","",IF(AND(E71&gt;22,E71&lt;41),1,INDEX('[2]ФШ (возраст)'!$B$2:$B$50,MATCH(E71,'[2]ФШ (возраст)'!$A$2:$A$50,))))</f>
        <v/>
      </c>
      <c r="J71" s="9"/>
      <c r="K71" s="9"/>
      <c r="L71" s="9"/>
      <c r="M71" s="9"/>
      <c r="N71" s="11"/>
      <c r="O71" s="11"/>
      <c r="P71" s="11"/>
      <c r="Q71" s="11"/>
      <c r="R71" s="12" t="str">
        <f t="shared" si="3"/>
        <v/>
      </c>
      <c r="S71" s="13" t="str">
        <f t="shared" si="4"/>
        <v/>
      </c>
    </row>
    <row r="72" spans="1:19" x14ac:dyDescent="0.25">
      <c r="A72" s="1"/>
      <c r="B72" s="5"/>
      <c r="C72" s="6"/>
      <c r="D72" s="14"/>
      <c r="E72" s="8"/>
      <c r="F72" s="8"/>
      <c r="G72" s="9"/>
      <c r="H72" s="10" t="str">
        <f>IF(F72="","",INDEX('[2]ФШ (Муж)'!$B$3:$K$167,MATCH(F72,'[2]ФШ (Муж)'!$A$3:$A$167,0),MATCH(G72,'[2]ФШ (Муж)'!$B$2:$K$2,0)))</f>
        <v/>
      </c>
      <c r="I72" s="10" t="str">
        <f>IF(E72="","",IF(AND(E72&gt;22,E72&lt;41),1,INDEX('[2]ФШ (возраст)'!$B$2:$B$50,MATCH(E72,'[2]ФШ (возраст)'!$A$2:$A$50,))))</f>
        <v/>
      </c>
      <c r="J72" s="9"/>
      <c r="K72" s="9"/>
      <c r="L72" s="9"/>
      <c r="M72" s="9"/>
      <c r="N72" s="11"/>
      <c r="O72" s="11"/>
      <c r="P72" s="11"/>
      <c r="Q72" s="11"/>
      <c r="R72" s="12" t="str">
        <f t="shared" si="3"/>
        <v/>
      </c>
      <c r="S72" s="13" t="str">
        <f t="shared" si="4"/>
        <v/>
      </c>
    </row>
    <row r="73" spans="1:19" x14ac:dyDescent="0.25">
      <c r="A73" s="1"/>
      <c r="B73" s="5"/>
      <c r="C73" s="6"/>
      <c r="D73" s="14"/>
      <c r="E73" s="8"/>
      <c r="F73" s="8"/>
      <c r="G73" s="9"/>
      <c r="H73" s="10" t="str">
        <f>IF(F73="","",INDEX('[2]ФШ (Муж)'!$B$3:$K$167,MATCH(F73,'[2]ФШ (Муж)'!$A$3:$A$167,0),MATCH(G73,'[2]ФШ (Муж)'!$B$2:$K$2,0)))</f>
        <v/>
      </c>
      <c r="I73" s="10" t="str">
        <f>IF(E73="","",IF(AND(E73&gt;22,E73&lt;41),1,INDEX('[2]ФШ (возраст)'!$B$2:$B$50,MATCH(E73,'[2]ФШ (возраст)'!$A$2:$A$50,))))</f>
        <v/>
      </c>
      <c r="J73" s="9"/>
      <c r="K73" s="9"/>
      <c r="L73" s="9"/>
      <c r="M73" s="9"/>
      <c r="N73" s="11"/>
      <c r="O73" s="11"/>
      <c r="P73" s="11"/>
      <c r="Q73" s="11"/>
      <c r="R73" s="12" t="str">
        <f t="shared" si="3"/>
        <v/>
      </c>
      <c r="S73" s="13" t="str">
        <f t="shared" si="4"/>
        <v/>
      </c>
    </row>
    <row r="74" spans="1:19" x14ac:dyDescent="0.25">
      <c r="A74" s="1"/>
      <c r="B74" s="5"/>
      <c r="C74" s="6"/>
      <c r="D74" s="14"/>
      <c r="E74" s="8"/>
      <c r="F74" s="8"/>
      <c r="G74" s="9"/>
      <c r="H74" s="10" t="str">
        <f>IF(F74="","",INDEX('[2]ФШ (Муж)'!$B$3:$K$167,MATCH(F74,'[2]ФШ (Муж)'!$A$3:$A$167,0),MATCH(G74,'[2]ФШ (Муж)'!$B$2:$K$2,0)))</f>
        <v/>
      </c>
      <c r="I74" s="10" t="str">
        <f>IF(E74="","",IF(AND(E74&gt;22,E74&lt;41),1,INDEX('[2]ФШ (возраст)'!$B$2:$B$50,MATCH(E74,'[2]ФШ (возраст)'!$A$2:$A$50,))))</f>
        <v/>
      </c>
      <c r="J74" s="9"/>
      <c r="K74" s="9"/>
      <c r="L74" s="9"/>
      <c r="M74" s="9"/>
      <c r="N74" s="11"/>
      <c r="O74" s="11"/>
      <c r="P74" s="11"/>
      <c r="Q74" s="11"/>
      <c r="R74" s="12" t="str">
        <f t="shared" si="3"/>
        <v/>
      </c>
      <c r="S74" s="13" t="str">
        <f t="shared" si="4"/>
        <v/>
      </c>
    </row>
    <row r="75" spans="1:19" x14ac:dyDescent="0.25">
      <c r="A75" s="1"/>
      <c r="B75" s="5"/>
      <c r="C75" s="6"/>
      <c r="D75" s="14"/>
      <c r="E75" s="8"/>
      <c r="F75" s="8"/>
      <c r="G75" s="9"/>
      <c r="H75" s="10" t="str">
        <f>IF(F75="","",INDEX('[2]ФШ (Муж)'!$B$3:$K$167,MATCH(F75,'[2]ФШ (Муж)'!$A$3:$A$167,0),MATCH(G75,'[2]ФШ (Муж)'!$B$2:$K$2,0)))</f>
        <v/>
      </c>
      <c r="I75" s="10" t="str">
        <f>IF(E75="","",IF(AND(E75&gt;22,E75&lt;41),1,INDEX('[2]ФШ (возраст)'!$B$2:$B$50,MATCH(E75,'[2]ФШ (возраст)'!$A$2:$A$50,))))</f>
        <v/>
      </c>
      <c r="J75" s="9"/>
      <c r="K75" s="9"/>
      <c r="L75" s="9"/>
      <c r="M75" s="9"/>
      <c r="N75" s="11"/>
      <c r="O75" s="11"/>
      <c r="P75" s="11"/>
      <c r="Q75" s="11"/>
      <c r="R75" s="12" t="str">
        <f t="shared" si="3"/>
        <v/>
      </c>
      <c r="S75" s="13" t="str">
        <f t="shared" si="4"/>
        <v/>
      </c>
    </row>
  </sheetData>
  <sheetProtection sheet="1" objects="1" scenarios="1"/>
  <sortState xmlns:xlrd2="http://schemas.microsoft.com/office/spreadsheetml/2017/richdata2" ref="B5:S10">
    <sortCondition ref="B5:B10"/>
  </sortState>
  <mergeCells count="5">
    <mergeCell ref="C1:K1"/>
    <mergeCell ref="A1:B3"/>
    <mergeCell ref="U2:Y2"/>
    <mergeCell ref="U3:Y3"/>
    <mergeCell ref="U14:Y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workbookViewId="0">
      <selection activeCell="T5" sqref="T5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3" max="13" width="0" hidden="1" customWidth="1"/>
    <col min="15" max="19" width="0" hidden="1" customWidth="1"/>
  </cols>
  <sheetData>
    <row r="1" spans="1:21" ht="22.5" customHeight="1" x14ac:dyDescent="0.25">
      <c r="A1" s="119"/>
      <c r="B1" s="119"/>
      <c r="C1" s="118" t="s">
        <v>69</v>
      </c>
      <c r="D1" s="118"/>
      <c r="E1" s="118"/>
      <c r="F1" s="118"/>
      <c r="G1" s="118"/>
      <c r="H1" s="118"/>
      <c r="I1" s="118"/>
      <c r="J1" s="118"/>
      <c r="K1" s="119"/>
    </row>
    <row r="2" spans="1:21" ht="21.75" customHeight="1" x14ac:dyDescent="0.25">
      <c r="A2" s="119"/>
      <c r="B2" s="119"/>
      <c r="C2" s="15" t="s">
        <v>18</v>
      </c>
      <c r="D2" s="15"/>
      <c r="E2" s="15" t="s">
        <v>60</v>
      </c>
      <c r="K2" s="15"/>
      <c r="L2" s="15"/>
      <c r="M2" s="15"/>
      <c r="N2" s="15"/>
      <c r="P2" s="35" t="s">
        <v>28</v>
      </c>
      <c r="Q2" s="36"/>
      <c r="R2" s="36"/>
      <c r="T2" s="15"/>
      <c r="U2" s="15"/>
    </row>
    <row r="3" spans="1:21" ht="14.25" customHeight="1" thickBot="1" x14ac:dyDescent="0.3">
      <c r="A3" s="120"/>
      <c r="B3" s="120"/>
      <c r="O3" s="15"/>
      <c r="Q3" s="15"/>
      <c r="R3" s="15"/>
      <c r="S3" s="15"/>
    </row>
    <row r="4" spans="1:21" ht="30.75" thickBot="1" x14ac:dyDescent="0.3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4" t="s">
        <v>45</v>
      </c>
      <c r="K4" s="3" t="s">
        <v>40</v>
      </c>
      <c r="L4" s="3" t="s">
        <v>40</v>
      </c>
      <c r="M4" s="3" t="s">
        <v>75</v>
      </c>
      <c r="N4" s="4" t="s">
        <v>76</v>
      </c>
      <c r="O4" s="123" t="s">
        <v>29</v>
      </c>
      <c r="P4" s="123"/>
      <c r="Q4" s="123"/>
      <c r="R4" s="123"/>
      <c r="S4" s="124"/>
    </row>
    <row r="5" spans="1:21" ht="15.75" thickBot="1" x14ac:dyDescent="0.3">
      <c r="A5" s="1">
        <v>1</v>
      </c>
      <c r="B5" s="5" t="s">
        <v>71</v>
      </c>
      <c r="C5" s="6" t="s">
        <v>50</v>
      </c>
      <c r="D5" s="78" t="s">
        <v>72</v>
      </c>
      <c r="E5" s="8">
        <v>54</v>
      </c>
      <c r="F5" s="8">
        <v>82</v>
      </c>
      <c r="G5" s="9">
        <v>300</v>
      </c>
      <c r="H5" s="10">
        <f>IF(F5="","",INDEX('[2]ФШ (Муж)'!$B$3:$K$167,MATCH(F5,'[2]ФШ (Муж)'!$A$3:$A$167,0),MATCH(G5,'[2]ФШ (Муж)'!$B$2:$K$2,0)))</f>
        <v>0.62029999999999996</v>
      </c>
      <c r="I5" s="19">
        <f>IF(E5="","",IF(AND(E5&gt;22,E5&lt;41),1,INDEX('[3]ФШ (возраст)'!$B$1:$B$50,MATCH(E5,'[3]ФШ (возраст)'!$A$2:$A$50,))))</f>
        <v>1.2809999999999999</v>
      </c>
      <c r="J5" s="9">
        <v>82.5</v>
      </c>
      <c r="K5" s="22">
        <v>34</v>
      </c>
      <c r="L5" s="22"/>
      <c r="M5" s="13">
        <f>IF(J5="","",IF(I5="","Укажите возраст",J5*H5*I5))</f>
        <v>65.55485474999999</v>
      </c>
      <c r="N5" s="10">
        <f>J5*K5</f>
        <v>2805</v>
      </c>
      <c r="O5" s="60" t="s">
        <v>34</v>
      </c>
      <c r="P5" s="48" t="s">
        <v>30</v>
      </c>
      <c r="Q5" s="48" t="s">
        <v>31</v>
      </c>
      <c r="R5" s="48" t="s">
        <v>32</v>
      </c>
      <c r="S5" s="49" t="s">
        <v>33</v>
      </c>
      <c r="T5" s="116" t="s">
        <v>144</v>
      </c>
    </row>
    <row r="6" spans="1:21" x14ac:dyDescent="0.25">
      <c r="A6" s="1">
        <v>2</v>
      </c>
      <c r="B6" s="5" t="s">
        <v>70</v>
      </c>
      <c r="C6" s="6" t="s">
        <v>50</v>
      </c>
      <c r="D6" s="78" t="s">
        <v>73</v>
      </c>
      <c r="E6" s="8">
        <v>36</v>
      </c>
      <c r="F6" s="8">
        <v>69</v>
      </c>
      <c r="G6" s="9"/>
      <c r="H6" s="10">
        <f>IF(F6="","",INDEX('[2]ФШ (Муж)'!$B$3:$K$167,MATCH(F6,'[2]ФШ (Муж)'!$A$3:$A$167,0),MATCH(G6,'[2]ФШ (Муж)'!$B$2:$K$2,0)))</f>
        <v>0.71189999999999998</v>
      </c>
      <c r="I6" s="19">
        <f>IF(E6="","",IF(AND(E6&gt;22,E6&lt;41),1,INDEX('[3]ФШ (возраст)'!$B$1:$B$50,MATCH(E6,'[3]ФШ (возраст)'!$A$2:$A$50,))))</f>
        <v>1</v>
      </c>
      <c r="J6" s="9">
        <v>70</v>
      </c>
      <c r="K6" s="22">
        <v>32</v>
      </c>
      <c r="L6" s="22"/>
      <c r="M6" s="13">
        <f>IF(J6="","",IF(I6="","Укажите возраст",J6*H6*I6))</f>
        <v>49.832999999999998</v>
      </c>
      <c r="N6" s="10">
        <f t="shared" ref="N6:N8" si="0">J6*K6</f>
        <v>2240</v>
      </c>
      <c r="O6" s="61">
        <v>52</v>
      </c>
      <c r="P6" s="51">
        <v>85</v>
      </c>
      <c r="Q6" s="33">
        <v>73</v>
      </c>
      <c r="R6" s="33">
        <v>41</v>
      </c>
      <c r="S6" s="34">
        <v>37</v>
      </c>
      <c r="T6" s="115" t="s">
        <v>144</v>
      </c>
    </row>
    <row r="7" spans="1:21" x14ac:dyDescent="0.25">
      <c r="A7" s="1">
        <v>3</v>
      </c>
      <c r="B7" s="5" t="s">
        <v>55</v>
      </c>
      <c r="C7" s="6" t="s">
        <v>50</v>
      </c>
      <c r="D7" s="78" t="s">
        <v>74</v>
      </c>
      <c r="E7" s="8">
        <v>40</v>
      </c>
      <c r="F7" s="8">
        <v>112</v>
      </c>
      <c r="G7" s="9"/>
      <c r="H7" s="10">
        <f>IF(F7="","",INDEX('[2]ФШ (Муж)'!$B$3:$K$167,MATCH(F7,'[2]ФШ (Муж)'!$A$3:$A$167,0),MATCH(G7,'[2]ФШ (Муж)'!$B$2:$K$2,0)))</f>
        <v>0.53420000000000001</v>
      </c>
      <c r="I7" s="19">
        <f>IF(E7="","",IF(AND(E7&gt;22,E7&lt;41),1,INDEX('[3]ФШ (возраст)'!$B$1:$B$50,MATCH(E7,'[3]ФШ (возраст)'!$A$2:$A$50,))))</f>
        <v>1</v>
      </c>
      <c r="J7" s="9">
        <v>112.5</v>
      </c>
      <c r="K7" s="22">
        <v>35</v>
      </c>
      <c r="L7" s="22"/>
      <c r="M7" s="13">
        <f t="shared" ref="M7:M65" si="1">IF(J7="","",IF(I7="","Укажите возраст",J7*H7*I7))</f>
        <v>60.097500000000004</v>
      </c>
      <c r="N7" s="10">
        <f t="shared" si="0"/>
        <v>3937.5</v>
      </c>
      <c r="O7" s="61">
        <v>56</v>
      </c>
      <c r="P7" s="52">
        <v>78</v>
      </c>
      <c r="Q7" s="10">
        <v>66</v>
      </c>
      <c r="R7" s="10">
        <v>53</v>
      </c>
      <c r="S7" s="29">
        <v>36</v>
      </c>
    </row>
    <row r="8" spans="1:21" x14ac:dyDescent="0.25">
      <c r="A8" s="1">
        <v>4</v>
      </c>
      <c r="B8" s="5" t="s">
        <v>136</v>
      </c>
      <c r="C8" s="6" t="s">
        <v>50</v>
      </c>
      <c r="D8" s="79" t="s">
        <v>140</v>
      </c>
      <c r="E8" s="8">
        <v>34</v>
      </c>
      <c r="F8" s="8">
        <v>87</v>
      </c>
      <c r="G8" s="9">
        <v>400</v>
      </c>
      <c r="H8" s="10">
        <f>IF(F8="","",INDEX('[2]ФШ (Муж)'!$B$3:$K$167,MATCH(F8,'[2]ФШ (Муж)'!$A$3:$A$167,0),MATCH(G8,'[2]ФШ (Муж)'!$B$2:$K$2,0)))</f>
        <v>0.59599999999999997</v>
      </c>
      <c r="I8" s="19">
        <f>IF(E8="","",IF(AND(E8&gt;22,E8&lt;41),1,INDEX('[3]ФШ (возраст)'!$B$1:$B$50,MATCH(E8,'[3]ФШ (возраст)'!$A$2:$A$50,))))</f>
        <v>1</v>
      </c>
      <c r="J8" s="9">
        <v>87.5</v>
      </c>
      <c r="K8" s="22">
        <v>26</v>
      </c>
      <c r="L8" s="22"/>
      <c r="M8" s="13">
        <f t="shared" si="1"/>
        <v>52.15</v>
      </c>
      <c r="N8" s="10">
        <f t="shared" si="0"/>
        <v>2275</v>
      </c>
      <c r="O8" s="61">
        <v>60</v>
      </c>
      <c r="P8" s="52">
        <v>71</v>
      </c>
      <c r="Q8" s="10">
        <v>60</v>
      </c>
      <c r="R8" s="10">
        <v>48</v>
      </c>
      <c r="S8" s="29">
        <v>35</v>
      </c>
    </row>
    <row r="9" spans="1:21" x14ac:dyDescent="0.25">
      <c r="A9" s="1">
        <v>5</v>
      </c>
      <c r="B9" s="5"/>
      <c r="C9" s="6"/>
      <c r="D9" s="78"/>
      <c r="E9" s="8"/>
      <c r="F9" s="8"/>
      <c r="G9" s="9"/>
      <c r="H9" s="10" t="str">
        <f>IF(F9="","",INDEX('[2]ФШ (Муж)'!$B$3:$K$167,MATCH(F9,'[2]ФШ (Муж)'!$A$3:$A$167,0),MATCH(G9,'[2]ФШ (Муж)'!$B$2:$K$2,0)))</f>
        <v/>
      </c>
      <c r="I9" s="19" t="str">
        <f>IF(E9="","",IF(AND(E9&gt;22,E9&lt;41),1,INDEX('[3]ФШ (возраст)'!$B$1:$B$50,MATCH(E9,'[3]ФШ (возраст)'!$A$2:$A$50,))))</f>
        <v/>
      </c>
      <c r="J9" s="9"/>
      <c r="K9" s="22"/>
      <c r="L9" s="22"/>
      <c r="M9" s="13" t="str">
        <f t="shared" si="1"/>
        <v/>
      </c>
      <c r="N9" s="10"/>
      <c r="O9" s="61">
        <v>67.5</v>
      </c>
      <c r="P9" s="52">
        <v>64</v>
      </c>
      <c r="Q9" s="10">
        <v>53</v>
      </c>
      <c r="R9" s="10">
        <v>43</v>
      </c>
      <c r="S9" s="29">
        <v>33</v>
      </c>
    </row>
    <row r="10" spans="1:21" x14ac:dyDescent="0.25">
      <c r="A10" s="1">
        <v>6</v>
      </c>
      <c r="B10" s="5"/>
      <c r="C10" s="6"/>
      <c r="D10" s="78"/>
      <c r="E10" s="8"/>
      <c r="F10" s="8"/>
      <c r="G10" s="9"/>
      <c r="H10" s="10" t="str">
        <f>IF(F10="","",INDEX('[2]ФШ (Муж)'!$B$3:$K$167,MATCH(F10,'[2]ФШ (Муж)'!$A$3:$A$167,0),MATCH(G10,'[2]ФШ (Муж)'!$B$2:$K$2,0)))</f>
        <v/>
      </c>
      <c r="I10" s="19" t="str">
        <f>IF(E10="","",IF(AND(E10&gt;22,E10&lt;41),1,INDEX('[3]ФШ (возраст)'!$B$1:$B$50,MATCH(E10,'[3]ФШ (возраст)'!$A$2:$A$50,))))</f>
        <v/>
      </c>
      <c r="J10" s="9"/>
      <c r="K10" s="22"/>
      <c r="L10" s="22"/>
      <c r="M10" s="13" t="str">
        <f t="shared" si="1"/>
        <v/>
      </c>
      <c r="N10" s="10"/>
      <c r="O10" s="61">
        <v>75</v>
      </c>
      <c r="P10" s="52">
        <v>57</v>
      </c>
      <c r="Q10" s="10">
        <v>46</v>
      </c>
      <c r="R10" s="10">
        <v>37</v>
      </c>
      <c r="S10" s="29">
        <v>33</v>
      </c>
    </row>
    <row r="11" spans="1:21" x14ac:dyDescent="0.25">
      <c r="A11" s="1">
        <v>7</v>
      </c>
      <c r="B11" s="5"/>
      <c r="C11" s="6"/>
      <c r="D11" s="78"/>
      <c r="E11" s="8"/>
      <c r="F11" s="8"/>
      <c r="G11" s="9"/>
      <c r="H11" s="10" t="str">
        <f>IF(F11="","",INDEX('[2]ФШ (Муж)'!$B$3:$K$167,MATCH(F11,'[2]ФШ (Муж)'!$A$3:$A$167,0),MATCH(G11,'[2]ФШ (Муж)'!$B$2:$K$2,0)))</f>
        <v/>
      </c>
      <c r="I11" s="19" t="str">
        <f>IF(E11="","",IF(AND(E11&gt;22,E11&lt;41),1,INDEX('[3]ФШ (возраст)'!$B$1:$B$50,MATCH(E11,'[3]ФШ (возраст)'!$A$2:$A$50,))))</f>
        <v/>
      </c>
      <c r="J11" s="9"/>
      <c r="K11" s="22"/>
      <c r="L11" s="22"/>
      <c r="M11" s="13" t="str">
        <f t="shared" si="1"/>
        <v/>
      </c>
      <c r="N11" s="10"/>
      <c r="O11" s="61">
        <v>82.5</v>
      </c>
      <c r="P11" s="52">
        <v>56</v>
      </c>
      <c r="Q11" s="10">
        <v>44</v>
      </c>
      <c r="R11" s="10">
        <v>35</v>
      </c>
      <c r="S11" s="29">
        <v>30</v>
      </c>
    </row>
    <row r="12" spans="1:21" x14ac:dyDescent="0.25">
      <c r="A12" s="1">
        <v>8</v>
      </c>
      <c r="B12" s="5"/>
      <c r="C12" s="6"/>
      <c r="D12" s="78"/>
      <c r="E12" s="8"/>
      <c r="F12" s="8"/>
      <c r="G12" s="9"/>
      <c r="H12" s="10" t="str">
        <f>IF(F12="","",INDEX('[2]ФШ (Муж)'!$B$3:$K$167,MATCH(F12,'[2]ФШ (Муж)'!$A$3:$A$167,0),MATCH(G12,'[2]ФШ (Муж)'!$B$2:$K$2,0)))</f>
        <v/>
      </c>
      <c r="I12" s="19" t="str">
        <f>IF(E12="","",IF(AND(E12&gt;22,E12&lt;41),1,INDEX('[3]ФШ (возраст)'!$B$1:$B$50,MATCH(E12,'[3]ФШ (возраст)'!$A$2:$A$50,))))</f>
        <v/>
      </c>
      <c r="J12" s="9"/>
      <c r="K12" s="22"/>
      <c r="L12" s="22"/>
      <c r="M12" s="13" t="str">
        <f t="shared" si="1"/>
        <v/>
      </c>
      <c r="N12" s="10"/>
      <c r="O12" s="61">
        <v>90</v>
      </c>
      <c r="P12" s="52">
        <v>55</v>
      </c>
      <c r="Q12" s="10">
        <v>42</v>
      </c>
      <c r="R12" s="10">
        <v>33</v>
      </c>
      <c r="S12" s="29">
        <v>28</v>
      </c>
    </row>
    <row r="13" spans="1:21" x14ac:dyDescent="0.25">
      <c r="A13" s="1">
        <v>9</v>
      </c>
      <c r="B13" s="5"/>
      <c r="C13" s="6"/>
      <c r="D13" s="79"/>
      <c r="E13" s="8"/>
      <c r="F13" s="8"/>
      <c r="G13" s="9"/>
      <c r="H13" s="10" t="str">
        <f>IF(F13="","",INDEX('[2]ФШ (Муж)'!$B$3:$K$167,MATCH(F13,'[2]ФШ (Муж)'!$A$3:$A$167,0),MATCH(G13,'[2]ФШ (Муж)'!$B$2:$K$2,0)))</f>
        <v/>
      </c>
      <c r="I13" s="19" t="str">
        <f>IF(E13="","",IF(AND(E13&gt;22,E13&lt;41),1,INDEX('[3]ФШ (возраст)'!$B$1:$B$50,MATCH(E13,'[3]ФШ (возраст)'!$A$2:$A$50,))))</f>
        <v/>
      </c>
      <c r="J13" s="9"/>
      <c r="K13" s="12"/>
      <c r="L13" s="12"/>
      <c r="M13" s="13" t="str">
        <f t="shared" si="1"/>
        <v/>
      </c>
      <c r="N13" s="10"/>
      <c r="O13" s="61">
        <v>100</v>
      </c>
      <c r="P13" s="52">
        <v>53</v>
      </c>
      <c r="Q13" s="10">
        <v>39</v>
      </c>
      <c r="R13" s="10">
        <v>31</v>
      </c>
      <c r="S13" s="29">
        <v>27</v>
      </c>
    </row>
    <row r="14" spans="1:21" x14ac:dyDescent="0.25">
      <c r="A14" s="1">
        <v>10</v>
      </c>
      <c r="B14" s="5"/>
      <c r="C14" s="6"/>
      <c r="D14" s="78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9" t="str">
        <f>IF(E14="","",IF(AND(E14&gt;22,E14&lt;41),1,INDEX('[3]ФШ (возраст)'!$B$1:$B$50,MATCH(E14,'[3]ФШ (возраст)'!$A$2:$A$50,))))</f>
        <v/>
      </c>
      <c r="J14" s="9"/>
      <c r="K14" s="12"/>
      <c r="L14" s="12"/>
      <c r="M14" s="13" t="str">
        <f t="shared" si="1"/>
        <v/>
      </c>
      <c r="N14" s="10"/>
      <c r="O14" s="61">
        <v>110</v>
      </c>
      <c r="P14" s="52">
        <v>48</v>
      </c>
      <c r="Q14" s="10">
        <v>35</v>
      </c>
      <c r="R14" s="10">
        <v>29</v>
      </c>
      <c r="S14" s="29">
        <v>25</v>
      </c>
    </row>
    <row r="15" spans="1:21" x14ac:dyDescent="0.25">
      <c r="A15" s="1">
        <v>11</v>
      </c>
      <c r="B15" s="5"/>
      <c r="C15" s="6"/>
      <c r="D15" s="99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9" t="str">
        <f>IF(E15="","",IF(AND(E15&gt;22,E15&lt;41),1,INDEX('[3]ФШ (возраст)'!$B$1:$B$50,MATCH(E15,'[3]ФШ (возраст)'!$A$2:$A$50,))))</f>
        <v/>
      </c>
      <c r="J15" s="9"/>
      <c r="K15" s="12"/>
      <c r="L15" s="12"/>
      <c r="M15" s="13" t="str">
        <f t="shared" si="1"/>
        <v/>
      </c>
      <c r="N15" s="10"/>
      <c r="O15" s="61">
        <v>125</v>
      </c>
      <c r="P15" s="52">
        <v>44</v>
      </c>
      <c r="Q15" s="10">
        <v>32</v>
      </c>
      <c r="R15" s="10">
        <v>27</v>
      </c>
      <c r="S15" s="29">
        <v>23</v>
      </c>
    </row>
    <row r="16" spans="1:21" ht="15.75" thickBot="1" x14ac:dyDescent="0.3">
      <c r="A16" s="1">
        <v>12</v>
      </c>
      <c r="B16" s="5"/>
      <c r="C16" s="6"/>
      <c r="D16" s="99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9" t="str">
        <f>IF(E16="","",IF(AND(E16&gt;22,E16&lt;41),1,INDEX('[3]ФШ (возраст)'!$B$1:$B$50,MATCH(E16,'[3]ФШ (возраст)'!$A$2:$A$50,))))</f>
        <v/>
      </c>
      <c r="J16" s="9"/>
      <c r="K16" s="12"/>
      <c r="L16" s="12"/>
      <c r="M16" s="13" t="str">
        <f t="shared" si="1"/>
        <v/>
      </c>
      <c r="N16" s="10"/>
      <c r="O16" s="61" t="s">
        <v>39</v>
      </c>
      <c r="P16" s="53">
        <v>42</v>
      </c>
      <c r="Q16" s="30">
        <v>30</v>
      </c>
      <c r="R16" s="30">
        <v>25</v>
      </c>
      <c r="S16" s="31">
        <v>21</v>
      </c>
    </row>
    <row r="17" spans="1:19" ht="15.75" thickBot="1" x14ac:dyDescent="0.3">
      <c r="A17" s="1"/>
      <c r="B17" s="5"/>
      <c r="C17" s="6"/>
      <c r="D17" s="5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9" t="str">
        <f>IF(E17="","",IF(AND(E17&gt;22,E17&lt;41),1,INDEX('[3]ФШ (возраст)'!$B$1:$B$50,MATCH(E17,'[3]ФШ (возраст)'!$A$2:$A$50,))))</f>
        <v/>
      </c>
      <c r="J17" s="9"/>
      <c r="K17" s="12"/>
      <c r="L17" s="12"/>
      <c r="M17" s="13" t="str">
        <f t="shared" si="1"/>
        <v/>
      </c>
      <c r="N17" s="10"/>
      <c r="O17" s="126" t="s">
        <v>35</v>
      </c>
      <c r="P17" s="128"/>
      <c r="Q17" s="128"/>
      <c r="R17" s="128"/>
      <c r="S17" s="129"/>
    </row>
    <row r="18" spans="1:19" x14ac:dyDescent="0.25">
      <c r="A18" s="1"/>
      <c r="B18" s="5"/>
      <c r="C18" s="6"/>
      <c r="D18" s="5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9" t="str">
        <f>IF(E18="","",IF(AND(E18&gt;22,E18&lt;41),1,INDEX('[3]ФШ (возраст)'!$B$1:$B$50,MATCH(E18,'[3]ФШ (возраст)'!$A$2:$A$50,))))</f>
        <v/>
      </c>
      <c r="J18" s="9"/>
      <c r="K18" s="12"/>
      <c r="L18" s="12"/>
      <c r="M18" s="13" t="str">
        <f t="shared" si="1"/>
        <v/>
      </c>
      <c r="N18" s="10"/>
      <c r="O18" s="62">
        <v>52</v>
      </c>
      <c r="P18" s="51">
        <v>33</v>
      </c>
      <c r="Q18" s="33">
        <v>21</v>
      </c>
      <c r="R18" s="33">
        <v>17</v>
      </c>
      <c r="S18" s="80" t="s">
        <v>41</v>
      </c>
    </row>
    <row r="19" spans="1:19" x14ac:dyDescent="0.25">
      <c r="A19" s="1"/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9" t="str">
        <f>IF(E19="","",IF(AND(E19&gt;22,E19&lt;41),1,INDEX('[3]ФШ (возраст)'!$B$1:$B$50,MATCH(E19,'[3]ФШ (возраст)'!$A$2:$A$50,))))</f>
        <v/>
      </c>
      <c r="J19" s="9"/>
      <c r="K19" s="12"/>
      <c r="L19" s="12"/>
      <c r="M19" s="13" t="str">
        <f t="shared" si="1"/>
        <v/>
      </c>
      <c r="N19" s="10"/>
      <c r="O19" s="63">
        <v>56</v>
      </c>
      <c r="P19" s="52">
        <v>32</v>
      </c>
      <c r="Q19" s="10">
        <v>20</v>
      </c>
      <c r="R19" s="10">
        <v>16</v>
      </c>
      <c r="S19" s="81" t="s">
        <v>41</v>
      </c>
    </row>
    <row r="20" spans="1:19" x14ac:dyDescent="0.25">
      <c r="A20" s="1"/>
      <c r="B20" s="5"/>
      <c r="C20" s="6"/>
      <c r="D20" s="14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9" t="str">
        <f>IF(E20="","",IF(AND(E20&gt;22,E20&lt;41),1,INDEX('[3]ФШ (возраст)'!$B$1:$B$50,MATCH(E20,'[3]ФШ (возраст)'!$A$2:$A$50,))))</f>
        <v/>
      </c>
      <c r="J20" s="9"/>
      <c r="K20" s="12"/>
      <c r="L20" s="12"/>
      <c r="M20" s="13" t="str">
        <f t="shared" si="1"/>
        <v/>
      </c>
      <c r="N20" s="10"/>
      <c r="O20" s="63">
        <v>60</v>
      </c>
      <c r="P20" s="52">
        <v>31</v>
      </c>
      <c r="Q20" s="10">
        <v>19</v>
      </c>
      <c r="R20" s="10">
        <v>15</v>
      </c>
      <c r="S20" s="81" t="s">
        <v>41</v>
      </c>
    </row>
    <row r="21" spans="1:19" x14ac:dyDescent="0.25">
      <c r="A21" s="1"/>
      <c r="B21" s="5"/>
      <c r="C21" s="6"/>
      <c r="D21" s="14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9" t="str">
        <f>IF(E21="","",IF(AND(E21&gt;22,E21&lt;41),1,INDEX('[3]ФШ (возраст)'!$B$1:$B$50,MATCH(E21,'[3]ФШ (возраст)'!$A$2:$A$50,))))</f>
        <v/>
      </c>
      <c r="J21" s="9"/>
      <c r="K21" s="12"/>
      <c r="L21" s="12"/>
      <c r="M21" s="13" t="str">
        <f t="shared" si="1"/>
        <v/>
      </c>
      <c r="N21" s="10"/>
      <c r="O21" s="63">
        <v>67.5</v>
      </c>
      <c r="P21" s="52">
        <v>30</v>
      </c>
      <c r="Q21" s="10">
        <v>18</v>
      </c>
      <c r="R21" s="10">
        <v>14</v>
      </c>
      <c r="S21" s="81" t="s">
        <v>41</v>
      </c>
    </row>
    <row r="22" spans="1:19" x14ac:dyDescent="0.25">
      <c r="A22" s="1"/>
      <c r="B22" s="5"/>
      <c r="C22" s="6"/>
      <c r="D22" s="14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9" t="str">
        <f>IF(E22="","",IF(AND(E22&gt;22,E22&lt;41),1,INDEX('[3]ФШ (возраст)'!$B$1:$B$50,MATCH(E22,'[3]ФШ (возраст)'!$A$2:$A$50,))))</f>
        <v/>
      </c>
      <c r="J22" s="9"/>
      <c r="K22" s="12"/>
      <c r="L22" s="12"/>
      <c r="M22" s="13" t="str">
        <f t="shared" si="1"/>
        <v/>
      </c>
      <c r="N22" s="10"/>
      <c r="O22" s="63">
        <v>75</v>
      </c>
      <c r="P22" s="52">
        <v>29</v>
      </c>
      <c r="Q22" s="10">
        <v>17</v>
      </c>
      <c r="R22" s="10">
        <v>13</v>
      </c>
      <c r="S22" s="81" t="s">
        <v>41</v>
      </c>
    </row>
    <row r="23" spans="1:19" x14ac:dyDescent="0.25">
      <c r="A23" s="1"/>
      <c r="B23" s="5"/>
      <c r="C23" s="6"/>
      <c r="D23" s="14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9" t="str">
        <f>IF(E23="","",IF(AND(E23&gt;22,E23&lt;41),1,INDEX('[3]ФШ (возраст)'!$B$1:$B$50,MATCH(E23,'[3]ФШ (возраст)'!$A$2:$A$50,))))</f>
        <v/>
      </c>
      <c r="J23" s="9"/>
      <c r="K23" s="12"/>
      <c r="L23" s="12"/>
      <c r="M23" s="13" t="str">
        <f t="shared" si="1"/>
        <v/>
      </c>
      <c r="N23" s="10"/>
      <c r="O23" s="63">
        <v>82.5</v>
      </c>
      <c r="P23" s="52">
        <v>27</v>
      </c>
      <c r="Q23" s="10">
        <v>16</v>
      </c>
      <c r="R23" s="10">
        <v>12</v>
      </c>
      <c r="S23" s="81" t="s">
        <v>41</v>
      </c>
    </row>
    <row r="24" spans="1:19" x14ac:dyDescent="0.25">
      <c r="A24" s="1"/>
      <c r="B24" s="5"/>
      <c r="C24" s="6"/>
      <c r="D24" s="14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9" t="str">
        <f>IF(E24="","",IF(AND(E24&gt;22,E24&lt;41),1,INDEX('[3]ФШ (возраст)'!$B$1:$B$50,MATCH(E24,'[3]ФШ (возраст)'!$A$2:$A$50,))))</f>
        <v/>
      </c>
      <c r="J24" s="9"/>
      <c r="K24" s="12"/>
      <c r="L24" s="12"/>
      <c r="M24" s="13" t="str">
        <f t="shared" si="1"/>
        <v/>
      </c>
      <c r="N24" s="10"/>
      <c r="O24" s="63">
        <v>90</v>
      </c>
      <c r="P24" s="52">
        <v>24</v>
      </c>
      <c r="Q24" s="10">
        <v>15</v>
      </c>
      <c r="R24" s="10">
        <v>11</v>
      </c>
      <c r="S24" s="81" t="s">
        <v>41</v>
      </c>
    </row>
    <row r="25" spans="1:19" ht="15.75" thickBot="1" x14ac:dyDescent="0.3">
      <c r="A25" s="1"/>
      <c r="B25" s="5"/>
      <c r="C25" s="6"/>
      <c r="D25" s="14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9" t="str">
        <f>IF(E25="","",IF(AND(E25&gt;22,E25&lt;41),1,INDEX('[3]ФШ (возраст)'!$B$1:$B$50,MATCH(E25,'[3]ФШ (возраст)'!$A$2:$A$50,))))</f>
        <v/>
      </c>
      <c r="J25" s="9"/>
      <c r="K25" s="12"/>
      <c r="L25" s="12"/>
      <c r="M25" s="13" t="str">
        <f t="shared" si="1"/>
        <v/>
      </c>
      <c r="N25" s="10"/>
      <c r="O25" s="64" t="s">
        <v>36</v>
      </c>
      <c r="P25" s="53">
        <v>22</v>
      </c>
      <c r="Q25" s="30">
        <v>14</v>
      </c>
      <c r="R25" s="30">
        <v>10</v>
      </c>
      <c r="S25" s="82" t="s">
        <v>41</v>
      </c>
    </row>
    <row r="26" spans="1:19" x14ac:dyDescent="0.25">
      <c r="A26" s="1"/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9" t="str">
        <f>IF(E26="","",IF(AND(E26&gt;22,E26&lt;41),1,INDEX('[3]ФШ (возраст)'!$B$1:$B$50,MATCH(E26,'[3]ФШ (возраст)'!$A$2:$A$50,))))</f>
        <v/>
      </c>
      <c r="J26" s="9"/>
      <c r="K26" s="12"/>
      <c r="L26" s="12"/>
      <c r="M26" s="13" t="str">
        <f t="shared" si="1"/>
        <v/>
      </c>
      <c r="N26" s="10"/>
    </row>
    <row r="27" spans="1:19" x14ac:dyDescent="0.25">
      <c r="A27" s="1"/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9"/>
      <c r="K27" s="12"/>
      <c r="L27" s="12"/>
      <c r="M27" s="13" t="str">
        <f t="shared" si="1"/>
        <v/>
      </c>
      <c r="N27" s="10"/>
    </row>
    <row r="28" spans="1:19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9"/>
      <c r="K28" s="12"/>
      <c r="L28" s="12"/>
      <c r="M28" s="13" t="str">
        <f t="shared" si="1"/>
        <v/>
      </c>
      <c r="N28" s="10"/>
    </row>
    <row r="29" spans="1:19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9"/>
      <c r="K29" s="12"/>
      <c r="L29" s="12"/>
      <c r="M29" s="13" t="str">
        <f t="shared" si="1"/>
        <v/>
      </c>
      <c r="N29" s="10"/>
    </row>
    <row r="30" spans="1:19" x14ac:dyDescent="0.25">
      <c r="A30" s="1"/>
      <c r="B30" s="5"/>
      <c r="C30" s="6"/>
      <c r="D30" s="14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9"/>
      <c r="K30" s="12"/>
      <c r="L30" s="12"/>
      <c r="M30" s="13" t="str">
        <f t="shared" si="1"/>
        <v/>
      </c>
      <c r="N30" s="10"/>
    </row>
    <row r="31" spans="1:19" x14ac:dyDescent="0.25">
      <c r="A31" s="1"/>
      <c r="B31" s="5"/>
      <c r="C31" s="6"/>
      <c r="D31" s="14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9" t="str">
        <f>IF(E31="","",IF(AND(E31&gt;22,E31&lt;41),1,INDEX('[3]ФШ (возраст)'!$B$1:$B$50,MATCH(E31,'[3]ФШ (возраст)'!$A$2:$A$50,))))</f>
        <v/>
      </c>
      <c r="J31" s="9"/>
      <c r="K31" s="12"/>
      <c r="L31" s="12"/>
      <c r="M31" s="13" t="str">
        <f t="shared" si="1"/>
        <v/>
      </c>
      <c r="N31" s="10"/>
    </row>
    <row r="32" spans="1:19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9" t="str">
        <f>IF(E32="","",IF(AND(E32&gt;22,E32&lt;41),1,INDEX('[3]ФШ (возраст)'!$B$1:$B$50,MATCH(E32,'[3]ФШ (возраст)'!$A$2:$A$50,))))</f>
        <v/>
      </c>
      <c r="J32" s="9"/>
      <c r="K32" s="12"/>
      <c r="L32" s="12"/>
      <c r="M32" s="13" t="str">
        <f t="shared" si="1"/>
        <v/>
      </c>
      <c r="N32" s="10"/>
    </row>
    <row r="33" spans="1:14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9"/>
      <c r="K33" s="12"/>
      <c r="L33" s="12"/>
      <c r="M33" s="13" t="str">
        <f t="shared" si="1"/>
        <v/>
      </c>
      <c r="N33" s="10"/>
    </row>
    <row r="34" spans="1:14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9"/>
      <c r="K34" s="12"/>
      <c r="L34" s="12"/>
      <c r="M34" s="13" t="str">
        <f t="shared" si="1"/>
        <v/>
      </c>
      <c r="N34" s="10"/>
    </row>
    <row r="35" spans="1:14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9"/>
      <c r="K35" s="12"/>
      <c r="L35" s="12"/>
      <c r="M35" s="13" t="str">
        <f t="shared" si="1"/>
        <v/>
      </c>
      <c r="N35" s="10"/>
    </row>
    <row r="36" spans="1:14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9"/>
      <c r="K36" s="12"/>
      <c r="L36" s="12"/>
      <c r="M36" s="13" t="str">
        <f t="shared" si="1"/>
        <v/>
      </c>
      <c r="N36" s="10"/>
    </row>
    <row r="37" spans="1:14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9"/>
      <c r="K37" s="12"/>
      <c r="L37" s="12"/>
      <c r="M37" s="13" t="str">
        <f t="shared" si="1"/>
        <v/>
      </c>
      <c r="N37" s="10"/>
    </row>
    <row r="38" spans="1:14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9"/>
      <c r="K38" s="12"/>
      <c r="L38" s="12"/>
      <c r="M38" s="13" t="str">
        <f t="shared" si="1"/>
        <v/>
      </c>
      <c r="N38" s="10"/>
    </row>
    <row r="39" spans="1:14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9"/>
      <c r="K39" s="12"/>
      <c r="L39" s="12"/>
      <c r="M39" s="13" t="str">
        <f t="shared" si="1"/>
        <v/>
      </c>
      <c r="N39" s="10"/>
    </row>
    <row r="40" spans="1:14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9"/>
      <c r="K40" s="12"/>
      <c r="L40" s="12"/>
      <c r="M40" s="13" t="str">
        <f t="shared" si="1"/>
        <v/>
      </c>
      <c r="N40" s="10"/>
    </row>
    <row r="41" spans="1:14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9"/>
      <c r="K41" s="12"/>
      <c r="L41" s="12"/>
      <c r="M41" s="13" t="str">
        <f t="shared" si="1"/>
        <v/>
      </c>
      <c r="N41" s="10"/>
    </row>
    <row r="42" spans="1:14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9"/>
      <c r="K42" s="12"/>
      <c r="L42" s="12"/>
      <c r="M42" s="13" t="str">
        <f t="shared" si="1"/>
        <v/>
      </c>
      <c r="N42" s="10"/>
    </row>
    <row r="43" spans="1:14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9"/>
      <c r="K43" s="12"/>
      <c r="L43" s="12"/>
      <c r="M43" s="13" t="str">
        <f t="shared" si="1"/>
        <v/>
      </c>
      <c r="N43" s="10"/>
    </row>
    <row r="44" spans="1:14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9"/>
      <c r="K44" s="12"/>
      <c r="L44" s="12"/>
      <c r="M44" s="13" t="str">
        <f t="shared" si="1"/>
        <v/>
      </c>
      <c r="N44" s="10"/>
    </row>
    <row r="45" spans="1:14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9"/>
      <c r="K45" s="12"/>
      <c r="L45" s="12"/>
      <c r="M45" s="13" t="str">
        <f t="shared" si="1"/>
        <v/>
      </c>
      <c r="N45" s="10"/>
    </row>
    <row r="46" spans="1:14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9"/>
      <c r="K46" s="12"/>
      <c r="L46" s="12"/>
      <c r="M46" s="13" t="str">
        <f t="shared" si="1"/>
        <v/>
      </c>
      <c r="N46" s="10"/>
    </row>
    <row r="47" spans="1:14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9" t="str">
        <f>IF(E47="","",IF(AND(E47&gt;22,E47&lt;41),1,INDEX('[3]ФШ (возраст)'!$B$1:$B$50,MATCH(E47,'[3]ФШ (возраст)'!$A$2:$A$50,))))</f>
        <v/>
      </c>
      <c r="J47" s="9"/>
      <c r="K47" s="12"/>
      <c r="L47" s="12"/>
      <c r="M47" s="13" t="str">
        <f t="shared" si="1"/>
        <v/>
      </c>
      <c r="N47" s="10"/>
    </row>
    <row r="48" spans="1:14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9" t="str">
        <f>IF(E48="","",IF(AND(E48&gt;22,E48&lt;41),1,INDEX('[3]ФШ (возраст)'!$B$1:$B$50,MATCH(E48,'[3]ФШ (возраст)'!$A$2:$A$50,))))</f>
        <v/>
      </c>
      <c r="J48" s="9"/>
      <c r="K48" s="12"/>
      <c r="L48" s="12"/>
      <c r="M48" s="13" t="str">
        <f t="shared" si="1"/>
        <v/>
      </c>
      <c r="N48" s="10"/>
    </row>
    <row r="49" spans="1:14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9" t="str">
        <f>IF(E49="","",IF(AND(E49&gt;22,E49&lt;41),1,INDEX('[3]ФШ (возраст)'!$B$1:$B$50,MATCH(E49,'[3]ФШ (возраст)'!$A$2:$A$50,))))</f>
        <v/>
      </c>
      <c r="J49" s="9"/>
      <c r="K49" s="12"/>
      <c r="L49" s="12"/>
      <c r="M49" s="13" t="str">
        <f t="shared" si="1"/>
        <v/>
      </c>
      <c r="N49" s="10"/>
    </row>
    <row r="50" spans="1:14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9" t="str">
        <f>IF(E50="","",IF(AND(E50&gt;22,E50&lt;41),1,INDEX('[3]ФШ (возраст)'!$B$1:$B$50,MATCH(E50,'[3]ФШ (возраст)'!$A$2:$A$50,))))</f>
        <v/>
      </c>
      <c r="J50" s="9"/>
      <c r="K50" s="12"/>
      <c r="L50" s="12"/>
      <c r="M50" s="13" t="str">
        <f t="shared" si="1"/>
        <v/>
      </c>
      <c r="N50" s="10"/>
    </row>
    <row r="51" spans="1:14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9" t="str">
        <f>IF(E51="","",IF(AND(E51&gt;22,E51&lt;41),1,INDEX('[3]ФШ (возраст)'!$B$1:$B$50,MATCH(E51,'[3]ФШ (возраст)'!$A$2:$A$50,))))</f>
        <v/>
      </c>
      <c r="J51" s="9"/>
      <c r="K51" s="12"/>
      <c r="L51" s="12"/>
      <c r="M51" s="13" t="str">
        <f t="shared" si="1"/>
        <v/>
      </c>
      <c r="N51" s="10"/>
    </row>
    <row r="52" spans="1:14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9" t="str">
        <f>IF(E52="","",IF(AND(E52&gt;22,E52&lt;41),1,INDEX('[3]ФШ (возраст)'!$B$1:$B$50,MATCH(E52,'[3]ФШ (возраст)'!$A$2:$A$50,))))</f>
        <v/>
      </c>
      <c r="J52" s="9"/>
      <c r="K52" s="12"/>
      <c r="L52" s="12"/>
      <c r="M52" s="13" t="str">
        <f t="shared" si="1"/>
        <v/>
      </c>
      <c r="N52" s="10"/>
    </row>
    <row r="53" spans="1:14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9" t="str">
        <f>IF(E53="","",IF(AND(E53&gt;22,E53&lt;41),1,INDEX('[3]ФШ (возраст)'!$B$1:$B$50,MATCH(E53,'[3]ФШ (возраст)'!$A$2:$A$50,))))</f>
        <v/>
      </c>
      <c r="J53" s="9"/>
      <c r="K53" s="12"/>
      <c r="L53" s="12"/>
      <c r="M53" s="13" t="str">
        <f t="shared" si="1"/>
        <v/>
      </c>
      <c r="N53" s="10"/>
    </row>
    <row r="54" spans="1:14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9" t="str">
        <f>IF(E54="","",IF(AND(E54&gt;22,E54&lt;41),1,INDEX('[3]ФШ (возраст)'!$B$1:$B$50,MATCH(E54,'[3]ФШ (возраст)'!$A$2:$A$50,))))</f>
        <v/>
      </c>
      <c r="J54" s="9"/>
      <c r="K54" s="12"/>
      <c r="L54" s="12"/>
      <c r="M54" s="13" t="str">
        <f t="shared" si="1"/>
        <v/>
      </c>
      <c r="N54" s="10"/>
    </row>
    <row r="55" spans="1:14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9" t="str">
        <f>IF(E55="","",IF(AND(E55&gt;22,E55&lt;41),1,INDEX('[3]ФШ (возраст)'!$B$1:$B$50,MATCH(E55,'[3]ФШ (возраст)'!$A$2:$A$50,))))</f>
        <v/>
      </c>
      <c r="J55" s="9"/>
      <c r="K55" s="12"/>
      <c r="L55" s="12"/>
      <c r="M55" s="13" t="str">
        <f t="shared" si="1"/>
        <v/>
      </c>
      <c r="N55" s="10"/>
    </row>
    <row r="56" spans="1:14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9" t="str">
        <f>IF(E56="","",IF(AND(E56&gt;22,E56&lt;41),1,INDEX('[3]ФШ (возраст)'!$B$1:$B$50,MATCH(E56,'[3]ФШ (возраст)'!$A$2:$A$50,))))</f>
        <v/>
      </c>
      <c r="J56" s="9"/>
      <c r="K56" s="12"/>
      <c r="L56" s="12"/>
      <c r="M56" s="13" t="str">
        <f t="shared" si="1"/>
        <v/>
      </c>
      <c r="N56" s="10"/>
    </row>
    <row r="57" spans="1:14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9" t="str">
        <f>IF(E57="","",IF(AND(E57&gt;22,E57&lt;41),1,INDEX('[3]ФШ (возраст)'!$B$1:$B$50,MATCH(E57,'[3]ФШ (возраст)'!$A$2:$A$50,))))</f>
        <v/>
      </c>
      <c r="J57" s="9"/>
      <c r="K57" s="12"/>
      <c r="L57" s="12"/>
      <c r="M57" s="13" t="str">
        <f t="shared" si="1"/>
        <v/>
      </c>
      <c r="N57" s="10"/>
    </row>
    <row r="58" spans="1:14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9" t="str">
        <f>IF(E58="","",IF(AND(E58&gt;22,E58&lt;41),1,INDEX('[3]ФШ (возраст)'!$B$1:$B$50,MATCH(E58,'[3]ФШ (возраст)'!$A$2:$A$50,))))</f>
        <v/>
      </c>
      <c r="J58" s="9"/>
      <c r="K58" s="12"/>
      <c r="L58" s="12"/>
      <c r="M58" s="13" t="str">
        <f t="shared" si="1"/>
        <v/>
      </c>
    </row>
    <row r="59" spans="1:14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9" t="str">
        <f>IF(E59="","",IF(AND(E59&gt;22,E59&lt;41),1,INDEX('[3]ФШ (возраст)'!$B$1:$B$50,MATCH(E59,'[3]ФШ (возраст)'!$A$2:$A$50,))))</f>
        <v/>
      </c>
      <c r="J59" s="9"/>
      <c r="K59" s="12"/>
      <c r="L59" s="12"/>
      <c r="M59" s="13" t="str">
        <f t="shared" si="1"/>
        <v/>
      </c>
    </row>
    <row r="60" spans="1:14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9" t="str">
        <f>IF(E60="","",IF(AND(E60&gt;22,E60&lt;41),1,INDEX('[3]ФШ (возраст)'!$B$1:$B$50,MATCH(E60,'[3]ФШ (возраст)'!$A$2:$A$50,))))</f>
        <v/>
      </c>
      <c r="J60" s="9"/>
      <c r="K60" s="12"/>
      <c r="L60" s="12"/>
      <c r="M60" s="13" t="str">
        <f t="shared" si="1"/>
        <v/>
      </c>
    </row>
    <row r="61" spans="1:14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9" t="str">
        <f>IF(E61="","",IF(AND(E61&gt;22,E61&lt;41),1,INDEX('[3]ФШ (возраст)'!$B$1:$B$50,MATCH(E61,'[3]ФШ (возраст)'!$A$2:$A$50,))))</f>
        <v/>
      </c>
      <c r="J61" s="9"/>
      <c r="K61" s="12"/>
      <c r="L61" s="12"/>
      <c r="M61" s="13" t="str">
        <f t="shared" si="1"/>
        <v/>
      </c>
    </row>
    <row r="62" spans="1:14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9" t="str">
        <f>IF(E62="","",IF(AND(E62&gt;22,E62&lt;41),1,INDEX('[3]ФШ (возраст)'!$B$1:$B$50,MATCH(E62,'[3]ФШ (возраст)'!$A$2:$A$50,))))</f>
        <v/>
      </c>
      <c r="J62" s="9"/>
      <c r="K62" s="12"/>
      <c r="L62" s="12"/>
      <c r="M62" s="13" t="str">
        <f t="shared" si="1"/>
        <v/>
      </c>
    </row>
    <row r="63" spans="1:14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9" t="str">
        <f>IF(E63="","",IF(AND(E63&gt;22,E63&lt;41),1,INDEX('[3]ФШ (возраст)'!$B$1:$B$50,MATCH(E63,'[3]ФШ (возраст)'!$A$2:$A$50,))))</f>
        <v/>
      </c>
      <c r="J63" s="9"/>
      <c r="K63" s="12"/>
      <c r="L63" s="12"/>
      <c r="M63" s="13" t="str">
        <f t="shared" si="1"/>
        <v/>
      </c>
    </row>
    <row r="64" spans="1:14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9" t="str">
        <f>IF(E64="","",IF(AND(E64&gt;22,E64&lt;41),1,INDEX('[3]ФШ (возраст)'!$B$1:$B$50,MATCH(E64,'[3]ФШ (возраст)'!$A$2:$A$50,))))</f>
        <v/>
      </c>
      <c r="J64" s="9"/>
      <c r="K64" s="12"/>
      <c r="L64" s="12"/>
      <c r="M64" s="13" t="str">
        <f t="shared" si="1"/>
        <v/>
      </c>
    </row>
    <row r="65" spans="1:13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/>
      <c r="J65" s="9"/>
      <c r="K65" s="12"/>
      <c r="L65" s="12"/>
      <c r="M65" s="13" t="str">
        <f t="shared" si="1"/>
        <v/>
      </c>
    </row>
  </sheetData>
  <sheetProtection sheet="1" objects="1" scenarios="1"/>
  <sortState xmlns:xlrd2="http://schemas.microsoft.com/office/spreadsheetml/2017/richdata2" ref="B5:N13">
    <sortCondition ref="B5:B13"/>
  </sortState>
  <mergeCells count="4">
    <mergeCell ref="A1:B3"/>
    <mergeCell ref="O4:S4"/>
    <mergeCell ref="O17:S17"/>
    <mergeCell ref="C1:K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6DC4-59CB-44C3-97FC-390545C6CB85}">
  <dimension ref="A1:Y76"/>
  <sheetViews>
    <sheetView workbookViewId="0">
      <selection activeCell="P22" sqref="P22"/>
    </sheetView>
  </sheetViews>
  <sheetFormatPr defaultRowHeight="15" x14ac:dyDescent="0.25"/>
  <cols>
    <col min="1" max="1" width="4.28515625" customWidth="1"/>
    <col min="2" max="2" width="22.28515625" customWidth="1"/>
    <col min="3" max="3" width="10" customWidth="1"/>
    <col min="4" max="4" width="10.140625" bestFit="1" customWidth="1"/>
    <col min="5" max="19" width="7.7109375" customWidth="1"/>
  </cols>
  <sheetData>
    <row r="1" spans="1:25" x14ac:dyDescent="0.25">
      <c r="A1" s="119"/>
      <c r="B1" s="119"/>
      <c r="C1" s="118" t="s">
        <v>42</v>
      </c>
      <c r="D1" s="118"/>
      <c r="E1" s="118"/>
      <c r="F1" s="118"/>
      <c r="G1" s="118"/>
      <c r="H1" s="118"/>
      <c r="I1" s="118"/>
      <c r="J1" s="118"/>
      <c r="K1" s="118"/>
      <c r="L1" s="119"/>
      <c r="M1" s="119"/>
      <c r="N1" s="119"/>
      <c r="O1" s="119"/>
      <c r="P1" s="119"/>
      <c r="Q1" s="119"/>
      <c r="R1" s="119"/>
      <c r="S1" s="119"/>
    </row>
    <row r="2" spans="1:25" ht="15.75" thickBot="1" x14ac:dyDescent="0.3">
      <c r="A2" s="119"/>
      <c r="B2" s="119"/>
      <c r="C2" s="15" t="s">
        <v>18</v>
      </c>
      <c r="D2" s="15"/>
      <c r="E2" s="15" t="s">
        <v>43</v>
      </c>
      <c r="R2" s="15"/>
      <c r="S2" s="15"/>
      <c r="U2" s="121" t="s">
        <v>28</v>
      </c>
      <c r="V2" s="121"/>
      <c r="W2" s="121"/>
      <c r="X2" s="121"/>
      <c r="Y2" s="121"/>
    </row>
    <row r="3" spans="1:25" ht="29.25" customHeight="1" thickBot="1" x14ac:dyDescent="0.3">
      <c r="A3" s="120"/>
      <c r="B3" s="120"/>
      <c r="U3" s="122" t="s">
        <v>35</v>
      </c>
      <c r="V3" s="123"/>
      <c r="W3" s="123"/>
      <c r="X3" s="123"/>
      <c r="Y3" s="124"/>
    </row>
    <row r="4" spans="1:25" ht="45.75" thickBot="1" x14ac:dyDescent="0.3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20</v>
      </c>
      <c r="I4" s="3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46</v>
      </c>
      <c r="O4" s="4" t="s">
        <v>47</v>
      </c>
      <c r="P4" s="4" t="s">
        <v>48</v>
      </c>
      <c r="Q4" s="4" t="s">
        <v>49</v>
      </c>
      <c r="R4" s="3" t="s">
        <v>16</v>
      </c>
      <c r="S4" s="3" t="s">
        <v>17</v>
      </c>
      <c r="U4" s="47" t="s">
        <v>34</v>
      </c>
      <c r="V4" s="48" t="s">
        <v>30</v>
      </c>
      <c r="W4" s="48" t="s">
        <v>31</v>
      </c>
      <c r="X4" s="48" t="s">
        <v>32</v>
      </c>
      <c r="Y4" s="49" t="s">
        <v>33</v>
      </c>
    </row>
    <row r="5" spans="1:25" x14ac:dyDescent="0.25">
      <c r="A5" s="1">
        <v>1</v>
      </c>
      <c r="B5" s="14"/>
      <c r="C5" s="66"/>
      <c r="D5" s="7"/>
      <c r="E5" s="69"/>
      <c r="F5" s="69"/>
      <c r="G5" s="69"/>
      <c r="H5" s="70" t="str">
        <f>IF(F5="","",INDEX('[1]ФМ (Жен)'!$B$3:$K$102,MATCH(F5,'[1]ФМ (Жен)'!$A$3:$A$102,0),MATCH(G5,'[1]ФМ (Жен)'!$B$2:$K$2,0)))</f>
        <v/>
      </c>
      <c r="I5" s="70" t="str">
        <f>IF(E5="","",IF(AND(E5&gt;22,E5&lt;41),1,INDEX('[1]ФМ (возраст)'!$B$1:$B$50,MATCH(E5,'[1]ФМ (возраст)'!$A$2:$A$50,))))</f>
        <v/>
      </c>
      <c r="J5" s="69"/>
      <c r="K5" s="69"/>
      <c r="L5" s="69"/>
      <c r="M5" s="69"/>
      <c r="N5" s="71"/>
      <c r="O5" s="71"/>
      <c r="P5" s="71"/>
      <c r="Q5" s="71"/>
      <c r="R5" s="72" t="str">
        <f>IF(AND(J5="",K5="",L5="",M5="",N5="",O5="",P5="",Q5=""),"",(LARGE(J5:M5,1)+LARGE(N5:Q5,1)))</f>
        <v/>
      </c>
      <c r="S5" s="73" t="str">
        <f t="shared" ref="S5:S12" si="0">IF(R5="","",IF(I5="","Укажите возраст",R5*H5*I5))</f>
        <v/>
      </c>
      <c r="U5" s="26">
        <v>52</v>
      </c>
      <c r="V5" s="42">
        <v>110</v>
      </c>
      <c r="W5" s="42">
        <v>92.5</v>
      </c>
      <c r="X5" s="42">
        <v>82.5</v>
      </c>
      <c r="Y5" s="43">
        <v>67.5</v>
      </c>
    </row>
    <row r="6" spans="1:25" x14ac:dyDescent="0.25">
      <c r="A6" s="1">
        <v>2</v>
      </c>
      <c r="B6" s="5"/>
      <c r="C6" s="6"/>
      <c r="D6" s="7"/>
      <c r="E6" s="8"/>
      <c r="F6" s="8"/>
      <c r="G6" s="8"/>
      <c r="H6" s="74" t="str">
        <f>IF(F6="","",INDEX('[1]ФМ (Жен)'!$B$3:$K$102,MATCH(F6,'[1]ФМ (Жен)'!$A$3:$A$102,0),MATCH(G6,'[1]ФМ (Жен)'!$B$2:$K$2,0)))</f>
        <v/>
      </c>
      <c r="I6" s="74" t="str">
        <f>IF(E6="","",IF(AND(E6&gt;22,E6&lt;41),1,INDEX('[1]ФМ (возраст)'!$B$1:$B$50,MATCH(E6,'[1]ФМ (возраст)'!$A$2:$A$50,))))</f>
        <v/>
      </c>
      <c r="J6" s="8"/>
      <c r="K6" s="8"/>
      <c r="L6" s="8"/>
      <c r="M6" s="8"/>
      <c r="N6" s="75"/>
      <c r="O6" s="75"/>
      <c r="P6" s="75"/>
      <c r="Q6" s="75"/>
      <c r="R6" s="72" t="str">
        <f t="shared" ref="R6:R12" si="1">IF(AND(J6="",K6="",L6="",M6="",N6="",O6="",P6="",Q6=""),"",(LARGE(J6:M6,1)+LARGE(N6:Q6,1)))</f>
        <v/>
      </c>
      <c r="S6" s="77" t="str">
        <f t="shared" si="0"/>
        <v/>
      </c>
      <c r="U6" s="39">
        <v>56</v>
      </c>
      <c r="V6" s="32">
        <v>110</v>
      </c>
      <c r="W6" s="32">
        <v>92.5</v>
      </c>
      <c r="X6" s="32">
        <v>82.5</v>
      </c>
      <c r="Y6" s="44">
        <v>67.5</v>
      </c>
    </row>
    <row r="7" spans="1:25" x14ac:dyDescent="0.25">
      <c r="A7" s="1">
        <v>3</v>
      </c>
      <c r="B7" s="67"/>
      <c r="C7" s="6"/>
      <c r="D7" s="68"/>
      <c r="E7" s="8"/>
      <c r="F7" s="8"/>
      <c r="G7" s="8"/>
      <c r="H7" s="74" t="str">
        <f>IF(F7="","",INDEX('[1]ФМ (Жен)'!$B$3:$K$102,MATCH(F7,'[1]ФМ (Жен)'!$A$3:$A$102,0),MATCH(G7,'[1]ФМ (Жен)'!$B$2:$K$2,0)))</f>
        <v/>
      </c>
      <c r="I7" s="74" t="str">
        <f>IF(E7="","",IF(AND(E7&gt;22,E7&lt;41),1,INDEX('[1]ФМ (возраст)'!$B$1:$B$50,MATCH(E7,'[1]ФМ (возраст)'!$A$2:$A$50,))))</f>
        <v/>
      </c>
      <c r="J7" s="8"/>
      <c r="K7" s="8"/>
      <c r="L7" s="8"/>
      <c r="M7" s="8"/>
      <c r="N7" s="75"/>
      <c r="O7" s="75"/>
      <c r="P7" s="75"/>
      <c r="Q7" s="75"/>
      <c r="R7" s="72" t="str">
        <f t="shared" si="1"/>
        <v/>
      </c>
      <c r="S7" s="77" t="str">
        <f t="shared" si="0"/>
        <v/>
      </c>
      <c r="U7" s="39">
        <v>60</v>
      </c>
      <c r="V7" s="32">
        <v>120</v>
      </c>
      <c r="W7" s="32">
        <v>102.5</v>
      </c>
      <c r="X7" s="32">
        <v>95</v>
      </c>
      <c r="Y7" s="44">
        <v>77.5</v>
      </c>
    </row>
    <row r="8" spans="1:25" x14ac:dyDescent="0.25">
      <c r="A8" s="1"/>
      <c r="B8" s="65"/>
      <c r="C8" s="6"/>
      <c r="D8" s="7"/>
      <c r="E8" s="8"/>
      <c r="F8" s="8"/>
      <c r="G8" s="9"/>
      <c r="H8" s="10" t="str">
        <f>IF(F8="","",INDEX('[1]ФМ (Жен)'!$B$3:$K$102,MATCH(F8,'[1]ФМ (Жен)'!$A$3:$A$102,0),MATCH(G8,'[1]ФМ (Жен)'!$B$2:$K$2,0)))</f>
        <v/>
      </c>
      <c r="I8" s="10" t="str">
        <f>IF(E8="","",IF(AND(E8&gt;22,E8&lt;41),1,INDEX('[1]ФМ (возраст)'!$B$1:$B$50,MATCH(E8,'[1]ФМ (возраст)'!$A$2:$A$50,))))</f>
        <v/>
      </c>
      <c r="J8" s="9"/>
      <c r="K8" s="9"/>
      <c r="L8" s="9"/>
      <c r="M8" s="9"/>
      <c r="N8" s="11"/>
      <c r="O8" s="11"/>
      <c r="P8" s="11"/>
      <c r="Q8" s="11"/>
      <c r="R8" s="72" t="str">
        <f t="shared" si="1"/>
        <v/>
      </c>
      <c r="S8" s="13" t="str">
        <f t="shared" si="0"/>
        <v/>
      </c>
      <c r="U8" s="39">
        <v>67.5</v>
      </c>
      <c r="V8" s="32">
        <v>127.5</v>
      </c>
      <c r="W8" s="32">
        <v>115</v>
      </c>
      <c r="X8" s="32">
        <v>102.5</v>
      </c>
      <c r="Y8" s="44">
        <v>90</v>
      </c>
    </row>
    <row r="9" spans="1:25" x14ac:dyDescent="0.25">
      <c r="A9" s="1"/>
      <c r="B9" s="65"/>
      <c r="C9" s="6"/>
      <c r="D9" s="7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9"/>
      <c r="K9" s="9"/>
      <c r="L9" s="9"/>
      <c r="M9" s="9"/>
      <c r="N9" s="11"/>
      <c r="O9" s="11"/>
      <c r="P9" s="11"/>
      <c r="Q9" s="11"/>
      <c r="R9" s="72" t="str">
        <f t="shared" si="1"/>
        <v/>
      </c>
      <c r="S9" s="13" t="str">
        <f t="shared" si="0"/>
        <v/>
      </c>
      <c r="U9" s="39">
        <v>75</v>
      </c>
      <c r="V9" s="32">
        <v>150</v>
      </c>
      <c r="W9" s="32">
        <v>122.5</v>
      </c>
      <c r="X9" s="32">
        <v>115</v>
      </c>
      <c r="Y9" s="44">
        <v>97.5</v>
      </c>
    </row>
    <row r="10" spans="1:25" x14ac:dyDescent="0.25">
      <c r="A10" s="1"/>
      <c r="B10" s="65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1"/>
      <c r="O10" s="11"/>
      <c r="P10" s="11"/>
      <c r="Q10" s="11"/>
      <c r="R10" s="72" t="str">
        <f t="shared" si="1"/>
        <v/>
      </c>
      <c r="S10" s="13" t="str">
        <f t="shared" si="0"/>
        <v/>
      </c>
      <c r="U10" s="39">
        <v>82.5</v>
      </c>
      <c r="V10" s="32">
        <v>172.5</v>
      </c>
      <c r="W10" s="32">
        <v>147.5</v>
      </c>
      <c r="X10" s="32">
        <v>122.5</v>
      </c>
      <c r="Y10" s="44">
        <v>107.5</v>
      </c>
    </row>
    <row r="11" spans="1:25" x14ac:dyDescent="0.25">
      <c r="A11" s="1"/>
      <c r="B11" s="5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1"/>
      <c r="O11" s="11"/>
      <c r="P11" s="11"/>
      <c r="Q11" s="11"/>
      <c r="R11" s="72" t="str">
        <f t="shared" si="1"/>
        <v/>
      </c>
      <c r="S11" s="13" t="str">
        <f t="shared" si="0"/>
        <v/>
      </c>
      <c r="U11" s="39">
        <v>90</v>
      </c>
      <c r="V11" s="32">
        <v>172.5</v>
      </c>
      <c r="W11" s="32">
        <v>147.5</v>
      </c>
      <c r="X11" s="32">
        <v>122.5</v>
      </c>
      <c r="Y11" s="44">
        <v>107.5</v>
      </c>
    </row>
    <row r="12" spans="1:25" ht="15.75" thickBot="1" x14ac:dyDescent="0.3">
      <c r="A12" s="1"/>
      <c r="B12" s="5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1"/>
      <c r="O12" s="11"/>
      <c r="P12" s="11"/>
      <c r="Q12" s="11"/>
      <c r="R12" s="72" t="str">
        <f t="shared" si="1"/>
        <v/>
      </c>
      <c r="S12" s="13" t="str">
        <f t="shared" si="0"/>
        <v/>
      </c>
      <c r="U12" s="40" t="s">
        <v>36</v>
      </c>
      <c r="V12" s="45">
        <v>172.5</v>
      </c>
      <c r="W12" s="45">
        <v>147.5</v>
      </c>
      <c r="X12" s="45">
        <v>122.5</v>
      </c>
      <c r="Y12" s="46">
        <v>107.5</v>
      </c>
    </row>
    <row r="13" spans="1:25" ht="45.75" thickBot="1" x14ac:dyDescent="0.3">
      <c r="A13" s="1" t="s">
        <v>0</v>
      </c>
      <c r="B13" s="2" t="s">
        <v>1</v>
      </c>
      <c r="C13" s="3" t="s">
        <v>2</v>
      </c>
      <c r="D13" s="3" t="s">
        <v>26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4" t="s">
        <v>8</v>
      </c>
      <c r="K13" s="4" t="s">
        <v>9</v>
      </c>
      <c r="L13" s="4" t="s">
        <v>10</v>
      </c>
      <c r="M13" s="4" t="s">
        <v>11</v>
      </c>
      <c r="N13" s="4" t="s">
        <v>46</v>
      </c>
      <c r="O13" s="4" t="s">
        <v>47</v>
      </c>
      <c r="P13" s="4" t="s">
        <v>48</v>
      </c>
      <c r="Q13" s="4" t="s">
        <v>49</v>
      </c>
      <c r="R13" s="3" t="s">
        <v>16</v>
      </c>
      <c r="S13" s="3" t="s">
        <v>17</v>
      </c>
      <c r="U13" s="41"/>
      <c r="V13" s="50"/>
      <c r="W13" s="50"/>
      <c r="X13" s="50"/>
      <c r="Y13" s="50"/>
    </row>
    <row r="14" spans="1:25" ht="15.75" thickBot="1" x14ac:dyDescent="0.3">
      <c r="A14" s="1">
        <v>4</v>
      </c>
      <c r="B14" s="67"/>
      <c r="C14" s="6"/>
      <c r="D14" s="7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0" t="str">
        <f>IF(E14="","",IF(AND(E14&gt;22,E14&lt;41),1,INDEX('[2]ФШ (возраст)'!$B$2:$B$50,MATCH(E14,'[2]ФШ (возраст)'!$A$2:$A$50,))))</f>
        <v/>
      </c>
      <c r="J14" s="9"/>
      <c r="K14" s="9"/>
      <c r="L14" s="9"/>
      <c r="M14" s="9"/>
      <c r="N14" s="11"/>
      <c r="O14" s="11"/>
      <c r="P14" s="11"/>
      <c r="Q14" s="11"/>
      <c r="R14" s="12" t="str">
        <f t="shared" ref="R14:R76" si="2">IF(AND(J14="",K14="",L14="",M14="",N14="",O14="",P14="",Q14=""),"",(LARGE(J14:M14,1)+LARGE(N14:Q14,1)))</f>
        <v/>
      </c>
      <c r="S14" s="13" t="str">
        <f t="shared" ref="S14:S74" si="3">IF(R14="","",IF(I14="","Укажите возраст",R14*H14*I14))</f>
        <v/>
      </c>
      <c r="U14" s="122" t="s">
        <v>29</v>
      </c>
      <c r="V14" s="123"/>
      <c r="W14" s="123"/>
      <c r="X14" s="123"/>
      <c r="Y14" s="124"/>
    </row>
    <row r="15" spans="1:25" x14ac:dyDescent="0.25">
      <c r="A15" s="1">
        <v>5</v>
      </c>
      <c r="B15" s="5"/>
      <c r="C15" s="6"/>
      <c r="D15" s="14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IF(E15="","",IF(AND(E15&gt;22,E15&lt;41),1,INDEX('[2]ФШ (возраст)'!$B$2:$B$50,MATCH(E15,'[2]ФШ (возраст)'!$A$2:$A$50,))))</f>
        <v/>
      </c>
      <c r="J15" s="9"/>
      <c r="K15" s="9"/>
      <c r="L15" s="9"/>
      <c r="M15" s="9"/>
      <c r="N15" s="11"/>
      <c r="O15" s="11"/>
      <c r="P15" s="11"/>
      <c r="Q15" s="11"/>
      <c r="R15" s="12" t="str">
        <f t="shared" si="2"/>
        <v/>
      </c>
      <c r="S15" s="13" t="str">
        <f t="shared" si="3"/>
        <v/>
      </c>
      <c r="U15" s="26" t="s">
        <v>34</v>
      </c>
      <c r="V15" s="27" t="s">
        <v>30</v>
      </c>
      <c r="W15" s="27" t="s">
        <v>31</v>
      </c>
      <c r="X15" s="27" t="s">
        <v>32</v>
      </c>
      <c r="Y15" s="28" t="s">
        <v>33</v>
      </c>
    </row>
    <row r="16" spans="1:25" x14ac:dyDescent="0.25">
      <c r="A16" s="1">
        <v>6</v>
      </c>
      <c r="B16" s="5"/>
      <c r="C16" s="6"/>
      <c r="D16" s="7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IF(E16="","",IF(AND(E16&gt;22,E16&lt;41),1,INDEX('[2]ФШ (возраст)'!$B$2:$B$50,MATCH(E16,'[2]ФШ (возраст)'!$A$2:$A$50,))))</f>
        <v/>
      </c>
      <c r="J16" s="9"/>
      <c r="K16" s="9"/>
      <c r="L16" s="9"/>
      <c r="M16" s="9"/>
      <c r="N16" s="11"/>
      <c r="O16" s="11"/>
      <c r="P16" s="11"/>
      <c r="Q16" s="11"/>
      <c r="R16" s="12" t="str">
        <f t="shared" si="2"/>
        <v/>
      </c>
      <c r="S16" s="13" t="str">
        <f t="shared" si="3"/>
        <v/>
      </c>
      <c r="U16" s="37">
        <v>52</v>
      </c>
      <c r="V16" s="32">
        <v>135</v>
      </c>
      <c r="W16" s="32">
        <v>122.5</v>
      </c>
      <c r="X16" s="32">
        <v>105</v>
      </c>
      <c r="Y16" s="44">
        <v>87.5</v>
      </c>
    </row>
    <row r="17" spans="1:25" x14ac:dyDescent="0.25">
      <c r="A17" s="1">
        <v>7</v>
      </c>
      <c r="B17" s="67"/>
      <c r="C17" s="6"/>
      <c r="D17" s="7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IF(E17="","",IF(AND(E17&gt;22,E17&lt;41),1,INDEX('[2]ФШ (возраст)'!$B$2:$B$50,MATCH(E17,'[2]ФШ (возраст)'!$A$2:$A$50,))))</f>
        <v/>
      </c>
      <c r="J17" s="9"/>
      <c r="K17" s="9"/>
      <c r="L17" s="9"/>
      <c r="M17" s="9"/>
      <c r="N17" s="11"/>
      <c r="O17" s="11"/>
      <c r="P17" s="11"/>
      <c r="Q17" s="11"/>
      <c r="R17" s="12" t="str">
        <f t="shared" si="2"/>
        <v/>
      </c>
      <c r="S17" s="13" t="str">
        <f t="shared" si="3"/>
        <v/>
      </c>
      <c r="U17" s="37">
        <v>56</v>
      </c>
      <c r="V17" s="32">
        <v>145</v>
      </c>
      <c r="W17" s="32">
        <v>135</v>
      </c>
      <c r="X17" s="32">
        <v>112.5</v>
      </c>
      <c r="Y17" s="44">
        <v>97.5</v>
      </c>
    </row>
    <row r="18" spans="1:25" x14ac:dyDescent="0.25">
      <c r="A18" s="1">
        <v>8</v>
      </c>
      <c r="B18" s="5"/>
      <c r="C18" s="6"/>
      <c r="D18" s="7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IF(E18="","",IF(AND(E18&gt;22,E18&lt;41),1,INDEX('[2]ФШ (возраст)'!$B$2:$B$50,MATCH(E18,'[2]ФШ (возраст)'!$A$2:$A$50,))))</f>
        <v/>
      </c>
      <c r="J18" s="9"/>
      <c r="K18" s="9"/>
      <c r="L18" s="9"/>
      <c r="M18" s="9"/>
      <c r="N18" s="11"/>
      <c r="O18" s="11"/>
      <c r="P18" s="11"/>
      <c r="Q18" s="11"/>
      <c r="R18" s="12" t="str">
        <f t="shared" si="2"/>
        <v/>
      </c>
      <c r="S18" s="13" t="str">
        <f t="shared" si="3"/>
        <v/>
      </c>
      <c r="U18" s="37">
        <v>60</v>
      </c>
      <c r="V18" s="32">
        <v>157.5</v>
      </c>
      <c r="W18" s="32">
        <v>142.5</v>
      </c>
      <c r="X18" s="32">
        <v>127.5</v>
      </c>
      <c r="Y18" s="44">
        <v>105</v>
      </c>
    </row>
    <row r="19" spans="1:25" x14ac:dyDescent="0.25">
      <c r="A19" s="1">
        <v>9</v>
      </c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1"/>
      <c r="O19" s="11"/>
      <c r="P19" s="11"/>
      <c r="Q19" s="11"/>
      <c r="R19" s="12" t="str">
        <f t="shared" si="2"/>
        <v/>
      </c>
      <c r="S19" s="13" t="str">
        <f t="shared" si="3"/>
        <v/>
      </c>
      <c r="U19" s="37">
        <v>67.5</v>
      </c>
      <c r="V19" s="32">
        <v>167.5</v>
      </c>
      <c r="W19" s="32">
        <v>155</v>
      </c>
      <c r="X19" s="32">
        <v>137.5</v>
      </c>
      <c r="Y19" s="44">
        <v>120</v>
      </c>
    </row>
    <row r="20" spans="1:25" x14ac:dyDescent="0.25">
      <c r="A20" s="1">
        <v>10</v>
      </c>
      <c r="B20" s="5"/>
      <c r="C20" s="6"/>
      <c r="D20" s="7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1"/>
      <c r="O20" s="11"/>
      <c r="P20" s="11"/>
      <c r="Q20" s="11"/>
      <c r="R20" s="12" t="str">
        <f t="shared" si="2"/>
        <v/>
      </c>
      <c r="S20" s="13" t="str">
        <f t="shared" si="3"/>
        <v/>
      </c>
      <c r="U20" s="37">
        <v>75</v>
      </c>
      <c r="V20" s="32">
        <v>185</v>
      </c>
      <c r="W20" s="32">
        <v>170</v>
      </c>
      <c r="X20" s="32">
        <v>147.5</v>
      </c>
      <c r="Y20" s="44">
        <v>127.5</v>
      </c>
    </row>
    <row r="21" spans="1:25" x14ac:dyDescent="0.25">
      <c r="A21" s="1">
        <v>11</v>
      </c>
      <c r="B21" s="5"/>
      <c r="C21" s="6"/>
      <c r="D21" s="7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1"/>
      <c r="O21" s="11"/>
      <c r="P21" s="11"/>
      <c r="Q21" s="11"/>
      <c r="R21" s="12" t="str">
        <f t="shared" si="2"/>
        <v/>
      </c>
      <c r="S21" s="13" t="str">
        <f t="shared" si="3"/>
        <v/>
      </c>
      <c r="U21" s="37">
        <v>82.5</v>
      </c>
      <c r="V21" s="32">
        <v>200</v>
      </c>
      <c r="W21" s="32">
        <v>177.5</v>
      </c>
      <c r="X21" s="32">
        <v>160</v>
      </c>
      <c r="Y21" s="44">
        <v>135</v>
      </c>
    </row>
    <row r="22" spans="1:25" x14ac:dyDescent="0.25">
      <c r="A22" s="1">
        <v>12</v>
      </c>
      <c r="B22" s="5"/>
      <c r="C22" s="6"/>
      <c r="D22" s="7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1"/>
      <c r="O22" s="11"/>
      <c r="P22" s="11"/>
      <c r="Q22" s="11"/>
      <c r="R22" s="12" t="str">
        <f t="shared" si="2"/>
        <v/>
      </c>
      <c r="S22" s="13" t="str">
        <f t="shared" si="3"/>
        <v/>
      </c>
      <c r="U22" s="37">
        <v>90</v>
      </c>
      <c r="V22" s="32">
        <v>217.5</v>
      </c>
      <c r="W22" s="32">
        <v>195</v>
      </c>
      <c r="X22" s="32">
        <v>172.5</v>
      </c>
      <c r="Y22" s="44">
        <v>147.5</v>
      </c>
    </row>
    <row r="23" spans="1:25" x14ac:dyDescent="0.25">
      <c r="A23" s="1">
        <v>13</v>
      </c>
      <c r="B23" s="5"/>
      <c r="C23" s="6"/>
      <c r="D23" s="7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1"/>
      <c r="O23" s="11"/>
      <c r="P23" s="11"/>
      <c r="Q23" s="11"/>
      <c r="R23" s="12" t="str">
        <f t="shared" si="2"/>
        <v/>
      </c>
      <c r="S23" s="13" t="str">
        <f t="shared" si="3"/>
        <v/>
      </c>
      <c r="U23" s="37">
        <v>100</v>
      </c>
      <c r="V23" s="32">
        <v>242.5</v>
      </c>
      <c r="W23" s="32">
        <v>217.5</v>
      </c>
      <c r="X23" s="32">
        <v>185</v>
      </c>
      <c r="Y23" s="44">
        <v>162.5</v>
      </c>
    </row>
    <row r="24" spans="1:25" x14ac:dyDescent="0.25">
      <c r="A24" s="1"/>
      <c r="B24" s="5"/>
      <c r="C24" s="6"/>
      <c r="D24" s="7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1"/>
      <c r="O24" s="11"/>
      <c r="P24" s="11"/>
      <c r="Q24" s="11"/>
      <c r="R24" s="12" t="str">
        <f t="shared" si="2"/>
        <v/>
      </c>
      <c r="S24" s="13" t="str">
        <f t="shared" si="3"/>
        <v/>
      </c>
      <c r="U24" s="37">
        <v>110</v>
      </c>
      <c r="V24" s="32">
        <v>252.5</v>
      </c>
      <c r="W24" s="32">
        <v>235</v>
      </c>
      <c r="X24" s="32">
        <v>202.5</v>
      </c>
      <c r="Y24" s="44">
        <v>175</v>
      </c>
    </row>
    <row r="25" spans="1:25" x14ac:dyDescent="0.25">
      <c r="A25" s="1"/>
      <c r="B25" s="5"/>
      <c r="C25" s="6"/>
      <c r="D25" s="7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1"/>
      <c r="O25" s="11"/>
      <c r="P25" s="11"/>
      <c r="Q25" s="11"/>
      <c r="R25" s="12" t="str">
        <f t="shared" si="2"/>
        <v/>
      </c>
      <c r="S25" s="13" t="str">
        <f t="shared" si="3"/>
        <v/>
      </c>
      <c r="U25" s="37">
        <v>125</v>
      </c>
      <c r="V25" s="32">
        <v>272.5</v>
      </c>
      <c r="W25" s="32">
        <v>250</v>
      </c>
      <c r="X25" s="32">
        <v>217.5</v>
      </c>
      <c r="Y25" s="44">
        <v>187.5</v>
      </c>
    </row>
    <row r="26" spans="1:25" ht="15.75" thickBot="1" x14ac:dyDescent="0.3">
      <c r="A26" s="1"/>
      <c r="B26" s="5"/>
      <c r="C26" s="6"/>
      <c r="D26" s="7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1"/>
      <c r="O26" s="11"/>
      <c r="P26" s="11"/>
      <c r="Q26" s="11"/>
      <c r="R26" s="12" t="str">
        <f t="shared" si="2"/>
        <v/>
      </c>
      <c r="S26" s="13" t="str">
        <f t="shared" si="3"/>
        <v/>
      </c>
      <c r="U26" s="38" t="s">
        <v>38</v>
      </c>
      <c r="V26" s="45">
        <v>290</v>
      </c>
      <c r="W26" s="45">
        <v>262.5</v>
      </c>
      <c r="X26" s="45">
        <v>235</v>
      </c>
      <c r="Y26" s="46">
        <v>202.5</v>
      </c>
    </row>
    <row r="27" spans="1:25" x14ac:dyDescent="0.25">
      <c r="A27" s="1"/>
      <c r="B27" s="5"/>
      <c r="C27" s="6"/>
      <c r="D27" s="7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1"/>
      <c r="O27" s="11"/>
      <c r="P27" s="11"/>
      <c r="Q27" s="11"/>
      <c r="R27" s="12" t="str">
        <f t="shared" si="2"/>
        <v/>
      </c>
      <c r="S27" s="13" t="str">
        <f t="shared" si="3"/>
        <v/>
      </c>
    </row>
    <row r="28" spans="1:25" x14ac:dyDescent="0.25">
      <c r="A28" s="1"/>
      <c r="B28" s="5"/>
      <c r="C28" s="6"/>
      <c r="D28" s="14"/>
      <c r="E28" s="8"/>
      <c r="F28" s="8"/>
      <c r="G28" s="9" t="s">
        <v>27</v>
      </c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1"/>
      <c r="O28" s="11"/>
      <c r="P28" s="11"/>
      <c r="Q28" s="11"/>
      <c r="R28" s="12" t="str">
        <f t="shared" si="2"/>
        <v/>
      </c>
      <c r="S28" s="13" t="str">
        <f t="shared" si="3"/>
        <v/>
      </c>
    </row>
    <row r="29" spans="1:25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1"/>
      <c r="O29" s="11"/>
      <c r="P29" s="11"/>
      <c r="Q29" s="11"/>
      <c r="R29" s="12" t="str">
        <f t="shared" si="2"/>
        <v/>
      </c>
      <c r="S29" s="13" t="str">
        <f t="shared" si="3"/>
        <v/>
      </c>
    </row>
    <row r="30" spans="1:25" x14ac:dyDescent="0.25">
      <c r="A30" s="1"/>
      <c r="B30" s="5"/>
      <c r="C30" s="6"/>
      <c r="D30" s="7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1"/>
      <c r="O30" s="11"/>
      <c r="P30" s="11"/>
      <c r="Q30" s="11"/>
      <c r="R30" s="12" t="str">
        <f t="shared" si="2"/>
        <v/>
      </c>
      <c r="S30" s="13" t="str">
        <f t="shared" si="3"/>
        <v/>
      </c>
    </row>
    <row r="31" spans="1:25" x14ac:dyDescent="0.25">
      <c r="A31" s="1"/>
      <c r="B31" s="5"/>
      <c r="C31" s="6"/>
      <c r="D31" s="7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1"/>
      <c r="O31" s="11"/>
      <c r="P31" s="11"/>
      <c r="Q31" s="11"/>
      <c r="R31" s="12" t="str">
        <f t="shared" si="2"/>
        <v/>
      </c>
      <c r="S31" s="13" t="str">
        <f t="shared" si="3"/>
        <v/>
      </c>
    </row>
    <row r="32" spans="1:25" x14ac:dyDescent="0.25">
      <c r="A32" s="1"/>
      <c r="B32" s="5"/>
      <c r="C32" s="6"/>
      <c r="D32" s="7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1"/>
      <c r="O32" s="11"/>
      <c r="P32" s="11"/>
      <c r="Q32" s="11"/>
      <c r="R32" s="12" t="str">
        <f t="shared" si="2"/>
        <v/>
      </c>
      <c r="S32" s="13" t="str">
        <f t="shared" si="3"/>
        <v/>
      </c>
    </row>
    <row r="33" spans="1:19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1"/>
      <c r="O33" s="11"/>
      <c r="P33" s="11"/>
      <c r="Q33" s="11"/>
      <c r="R33" s="12" t="str">
        <f t="shared" si="2"/>
        <v/>
      </c>
      <c r="S33" s="13" t="str">
        <f t="shared" si="3"/>
        <v/>
      </c>
    </row>
    <row r="34" spans="1:19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1"/>
      <c r="O34" s="11"/>
      <c r="P34" s="11"/>
      <c r="Q34" s="11"/>
      <c r="R34" s="12" t="str">
        <f t="shared" si="2"/>
        <v/>
      </c>
      <c r="S34" s="13" t="str">
        <f t="shared" si="3"/>
        <v/>
      </c>
    </row>
    <row r="35" spans="1:19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1"/>
      <c r="O35" s="11"/>
      <c r="P35" s="11"/>
      <c r="Q35" s="11"/>
      <c r="R35" s="12" t="str">
        <f t="shared" si="2"/>
        <v/>
      </c>
      <c r="S35" s="13" t="str">
        <f t="shared" si="3"/>
        <v/>
      </c>
    </row>
    <row r="36" spans="1:19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1"/>
      <c r="O36" s="11"/>
      <c r="P36" s="11"/>
      <c r="Q36" s="11"/>
      <c r="R36" s="12" t="str">
        <f t="shared" si="2"/>
        <v/>
      </c>
      <c r="S36" s="13" t="str">
        <f t="shared" si="3"/>
        <v/>
      </c>
    </row>
    <row r="37" spans="1:19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1"/>
      <c r="O37" s="11"/>
      <c r="P37" s="11"/>
      <c r="Q37" s="11"/>
      <c r="R37" s="12" t="str">
        <f t="shared" si="2"/>
        <v/>
      </c>
      <c r="S37" s="13" t="str">
        <f t="shared" si="3"/>
        <v/>
      </c>
    </row>
    <row r="38" spans="1:19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1"/>
      <c r="O38" s="11"/>
      <c r="P38" s="11"/>
      <c r="Q38" s="11"/>
      <c r="R38" s="12" t="str">
        <f t="shared" si="2"/>
        <v/>
      </c>
      <c r="S38" s="13" t="str">
        <f t="shared" si="3"/>
        <v/>
      </c>
    </row>
    <row r="39" spans="1:19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1"/>
      <c r="O39" s="11"/>
      <c r="P39" s="11"/>
      <c r="Q39" s="11"/>
      <c r="R39" s="12" t="str">
        <f t="shared" si="2"/>
        <v/>
      </c>
      <c r="S39" s="13" t="str">
        <f t="shared" si="3"/>
        <v/>
      </c>
    </row>
    <row r="40" spans="1:19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1"/>
      <c r="O40" s="11"/>
      <c r="P40" s="11"/>
      <c r="Q40" s="11"/>
      <c r="R40" s="12" t="str">
        <f t="shared" si="2"/>
        <v/>
      </c>
      <c r="S40" s="13" t="str">
        <f t="shared" si="3"/>
        <v/>
      </c>
    </row>
    <row r="41" spans="1:19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1"/>
      <c r="O41" s="11"/>
      <c r="P41" s="11"/>
      <c r="Q41" s="11"/>
      <c r="R41" s="12" t="str">
        <f t="shared" si="2"/>
        <v/>
      </c>
      <c r="S41" s="13" t="str">
        <f t="shared" si="3"/>
        <v/>
      </c>
    </row>
    <row r="42" spans="1:19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1"/>
      <c r="O42" s="11"/>
      <c r="P42" s="11"/>
      <c r="Q42" s="11"/>
      <c r="R42" s="12" t="str">
        <f t="shared" si="2"/>
        <v/>
      </c>
      <c r="S42" s="13" t="str">
        <f t="shared" si="3"/>
        <v/>
      </c>
    </row>
    <row r="43" spans="1:19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1"/>
      <c r="O43" s="11"/>
      <c r="P43" s="11"/>
      <c r="Q43" s="11"/>
      <c r="R43" s="12" t="str">
        <f t="shared" si="2"/>
        <v/>
      </c>
      <c r="S43" s="13" t="str">
        <f t="shared" si="3"/>
        <v/>
      </c>
    </row>
    <row r="44" spans="1:19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1"/>
      <c r="O44" s="11"/>
      <c r="P44" s="11"/>
      <c r="Q44" s="11"/>
      <c r="R44" s="12" t="str">
        <f t="shared" si="2"/>
        <v/>
      </c>
      <c r="S44" s="13" t="str">
        <f t="shared" si="3"/>
        <v/>
      </c>
    </row>
    <row r="45" spans="1:19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1"/>
      <c r="O45" s="11"/>
      <c r="P45" s="11"/>
      <c r="Q45" s="11"/>
      <c r="R45" s="12" t="str">
        <f t="shared" si="2"/>
        <v/>
      </c>
      <c r="S45" s="13" t="str">
        <f t="shared" si="3"/>
        <v/>
      </c>
    </row>
    <row r="46" spans="1:19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1"/>
      <c r="O46" s="11"/>
      <c r="P46" s="11"/>
      <c r="Q46" s="11"/>
      <c r="R46" s="12" t="str">
        <f t="shared" si="2"/>
        <v/>
      </c>
      <c r="S46" s="13" t="str">
        <f t="shared" si="3"/>
        <v/>
      </c>
    </row>
    <row r="47" spans="1:19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1"/>
      <c r="O47" s="11"/>
      <c r="P47" s="11"/>
      <c r="Q47" s="11"/>
      <c r="R47" s="12" t="str">
        <f t="shared" si="2"/>
        <v/>
      </c>
      <c r="S47" s="13" t="str">
        <f t="shared" si="3"/>
        <v/>
      </c>
    </row>
    <row r="48" spans="1:19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1"/>
      <c r="O48" s="11"/>
      <c r="P48" s="11"/>
      <c r="Q48" s="11"/>
      <c r="R48" s="12" t="str">
        <f t="shared" si="2"/>
        <v/>
      </c>
      <c r="S48" s="13" t="str">
        <f t="shared" si="3"/>
        <v/>
      </c>
    </row>
    <row r="49" spans="1:19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1"/>
      <c r="O49" s="11"/>
      <c r="P49" s="11"/>
      <c r="Q49" s="11"/>
      <c r="R49" s="12" t="str">
        <f t="shared" si="2"/>
        <v/>
      </c>
      <c r="S49" s="13" t="str">
        <f t="shared" si="3"/>
        <v/>
      </c>
    </row>
    <row r="50" spans="1:19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1"/>
      <c r="O50" s="11"/>
      <c r="P50" s="11"/>
      <c r="Q50" s="11"/>
      <c r="R50" s="12" t="str">
        <f t="shared" si="2"/>
        <v/>
      </c>
      <c r="S50" s="13" t="str">
        <f t="shared" si="3"/>
        <v/>
      </c>
    </row>
    <row r="51" spans="1:19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1"/>
      <c r="O51" s="11"/>
      <c r="P51" s="11"/>
      <c r="Q51" s="11"/>
      <c r="R51" s="12" t="str">
        <f t="shared" si="2"/>
        <v/>
      </c>
      <c r="S51" s="13" t="str">
        <f t="shared" si="3"/>
        <v/>
      </c>
    </row>
    <row r="52" spans="1:19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1"/>
      <c r="O52" s="11"/>
      <c r="P52" s="11"/>
      <c r="Q52" s="11"/>
      <c r="R52" s="12" t="str">
        <f t="shared" si="2"/>
        <v/>
      </c>
      <c r="S52" s="13" t="str">
        <f t="shared" si="3"/>
        <v/>
      </c>
    </row>
    <row r="53" spans="1:19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1"/>
      <c r="O53" s="11"/>
      <c r="P53" s="11"/>
      <c r="Q53" s="11"/>
      <c r="R53" s="12" t="str">
        <f t="shared" si="2"/>
        <v/>
      </c>
      <c r="S53" s="13" t="str">
        <f t="shared" si="3"/>
        <v/>
      </c>
    </row>
    <row r="54" spans="1:19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1"/>
      <c r="O54" s="11"/>
      <c r="P54" s="11"/>
      <c r="Q54" s="11"/>
      <c r="R54" s="12" t="str">
        <f t="shared" si="2"/>
        <v/>
      </c>
      <c r="S54" s="13" t="str">
        <f t="shared" si="3"/>
        <v/>
      </c>
    </row>
    <row r="55" spans="1:19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1"/>
      <c r="O55" s="11"/>
      <c r="P55" s="11"/>
      <c r="Q55" s="11"/>
      <c r="R55" s="12" t="str">
        <f t="shared" si="2"/>
        <v/>
      </c>
      <c r="S55" s="13" t="str">
        <f t="shared" si="3"/>
        <v/>
      </c>
    </row>
    <row r="56" spans="1:19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1"/>
      <c r="O56" s="11"/>
      <c r="P56" s="11"/>
      <c r="Q56" s="11"/>
      <c r="R56" s="12" t="str">
        <f t="shared" si="2"/>
        <v/>
      </c>
      <c r="S56" s="13" t="str">
        <f t="shared" si="3"/>
        <v/>
      </c>
    </row>
    <row r="57" spans="1:19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1"/>
      <c r="O57" s="11"/>
      <c r="P57" s="11"/>
      <c r="Q57" s="11"/>
      <c r="R57" s="12" t="str">
        <f t="shared" si="2"/>
        <v/>
      </c>
      <c r="S57" s="13" t="str">
        <f t="shared" si="3"/>
        <v/>
      </c>
    </row>
    <row r="58" spans="1:19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1"/>
      <c r="O58" s="11"/>
      <c r="P58" s="11"/>
      <c r="Q58" s="11"/>
      <c r="R58" s="12" t="str">
        <f t="shared" si="2"/>
        <v/>
      </c>
      <c r="S58" s="13" t="str">
        <f t="shared" si="3"/>
        <v/>
      </c>
    </row>
    <row r="59" spans="1:19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1"/>
      <c r="O59" s="11"/>
      <c r="P59" s="11"/>
      <c r="Q59" s="11"/>
      <c r="R59" s="12" t="str">
        <f t="shared" si="2"/>
        <v/>
      </c>
      <c r="S59" s="13" t="str">
        <f t="shared" si="3"/>
        <v/>
      </c>
    </row>
    <row r="60" spans="1:19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1"/>
      <c r="O60" s="11"/>
      <c r="P60" s="11"/>
      <c r="Q60" s="11"/>
      <c r="R60" s="12" t="str">
        <f t="shared" si="2"/>
        <v/>
      </c>
      <c r="S60" s="13" t="str">
        <f t="shared" si="3"/>
        <v/>
      </c>
    </row>
    <row r="61" spans="1:19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1"/>
      <c r="O61" s="11"/>
      <c r="P61" s="11"/>
      <c r="Q61" s="11"/>
      <c r="R61" s="12" t="str">
        <f t="shared" si="2"/>
        <v/>
      </c>
      <c r="S61" s="13" t="str">
        <f t="shared" si="3"/>
        <v/>
      </c>
    </row>
    <row r="62" spans="1:19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1"/>
      <c r="O62" s="11"/>
      <c r="P62" s="11"/>
      <c r="Q62" s="11"/>
      <c r="R62" s="12" t="str">
        <f t="shared" si="2"/>
        <v/>
      </c>
      <c r="S62" s="13" t="str">
        <f t="shared" si="3"/>
        <v/>
      </c>
    </row>
    <row r="63" spans="1:19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1"/>
      <c r="O63" s="11"/>
      <c r="P63" s="11"/>
      <c r="Q63" s="11"/>
      <c r="R63" s="12" t="str">
        <f t="shared" si="2"/>
        <v/>
      </c>
      <c r="S63" s="13" t="str">
        <f t="shared" si="3"/>
        <v/>
      </c>
    </row>
    <row r="64" spans="1:19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1"/>
      <c r="O64" s="11"/>
      <c r="P64" s="11"/>
      <c r="Q64" s="11"/>
      <c r="R64" s="12" t="str">
        <f t="shared" si="2"/>
        <v/>
      </c>
      <c r="S64" s="13" t="str">
        <f t="shared" si="3"/>
        <v/>
      </c>
    </row>
    <row r="65" spans="1:19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1"/>
      <c r="O65" s="11"/>
      <c r="P65" s="11"/>
      <c r="Q65" s="11"/>
      <c r="R65" s="12" t="str">
        <f t="shared" si="2"/>
        <v/>
      </c>
      <c r="S65" s="13" t="str">
        <f t="shared" si="3"/>
        <v/>
      </c>
    </row>
    <row r="66" spans="1:19" x14ac:dyDescent="0.25">
      <c r="A66" s="1"/>
      <c r="B66" s="5"/>
      <c r="C66" s="6"/>
      <c r="D66" s="14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(возраст)'!$B$2:$B$50,MATCH(E66,'[2]ФШ (возраст)'!$A$2:$A$50,))))</f>
        <v/>
      </c>
      <c r="J66" s="9"/>
      <c r="K66" s="9"/>
      <c r="L66" s="9"/>
      <c r="M66" s="9"/>
      <c r="N66" s="11"/>
      <c r="O66" s="11"/>
      <c r="P66" s="11"/>
      <c r="Q66" s="11"/>
      <c r="R66" s="12" t="str">
        <f t="shared" si="2"/>
        <v/>
      </c>
      <c r="S66" s="13" t="str">
        <f t="shared" si="3"/>
        <v/>
      </c>
    </row>
    <row r="67" spans="1:19" x14ac:dyDescent="0.25">
      <c r="A67" s="1"/>
      <c r="B67" s="5"/>
      <c r="C67" s="6"/>
      <c r="D67" s="14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(возраст)'!$B$2:$B$50,MATCH(E67,'[2]ФШ (возраст)'!$A$2:$A$50,))))</f>
        <v/>
      </c>
      <c r="J67" s="9"/>
      <c r="K67" s="9"/>
      <c r="L67" s="9"/>
      <c r="M67" s="9"/>
      <c r="N67" s="11"/>
      <c r="O67" s="11"/>
      <c r="P67" s="11"/>
      <c r="Q67" s="11"/>
      <c r="R67" s="12" t="str">
        <f t="shared" si="2"/>
        <v/>
      </c>
      <c r="S67" s="13" t="str">
        <f t="shared" si="3"/>
        <v/>
      </c>
    </row>
    <row r="68" spans="1:19" x14ac:dyDescent="0.25">
      <c r="A68" s="1"/>
      <c r="B68" s="5"/>
      <c r="C68" s="6"/>
      <c r="D68" s="14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(возраст)'!$B$2:$B$50,MATCH(E68,'[2]ФШ (возраст)'!$A$2:$A$50,))))</f>
        <v/>
      </c>
      <c r="J68" s="9"/>
      <c r="K68" s="9"/>
      <c r="L68" s="9"/>
      <c r="M68" s="9"/>
      <c r="N68" s="11"/>
      <c r="O68" s="11"/>
      <c r="P68" s="11"/>
      <c r="Q68" s="11"/>
      <c r="R68" s="12" t="str">
        <f t="shared" si="2"/>
        <v/>
      </c>
      <c r="S68" s="13" t="str">
        <f t="shared" si="3"/>
        <v/>
      </c>
    </row>
    <row r="69" spans="1:19" x14ac:dyDescent="0.25">
      <c r="A69" s="1"/>
      <c r="B69" s="5"/>
      <c r="C69" s="6"/>
      <c r="D69" s="14"/>
      <c r="E69" s="8"/>
      <c r="F69" s="8"/>
      <c r="G69" s="9"/>
      <c r="H69" s="10" t="str">
        <f>IF(F69="","",INDEX('[2]ФШ (Муж)'!$B$3:$K$167,MATCH(F69,'[2]ФШ (Муж)'!$A$3:$A$167,0),MATCH(G69,'[2]ФШ (Муж)'!$B$2:$K$2,0)))</f>
        <v/>
      </c>
      <c r="I69" s="10" t="str">
        <f>IF(E69="","",IF(AND(E69&gt;22,E69&lt;41),1,INDEX('[2]ФШ (возраст)'!$B$2:$B$50,MATCH(E69,'[2]ФШ (возраст)'!$A$2:$A$50,))))</f>
        <v/>
      </c>
      <c r="J69" s="9"/>
      <c r="K69" s="9"/>
      <c r="L69" s="9"/>
      <c r="M69" s="9"/>
      <c r="N69" s="11"/>
      <c r="O69" s="11"/>
      <c r="P69" s="11"/>
      <c r="Q69" s="11"/>
      <c r="R69" s="12" t="str">
        <f t="shared" si="2"/>
        <v/>
      </c>
      <c r="S69" s="13" t="str">
        <f t="shared" si="3"/>
        <v/>
      </c>
    </row>
    <row r="70" spans="1:19" x14ac:dyDescent="0.25">
      <c r="A70" s="1"/>
      <c r="B70" s="5"/>
      <c r="C70" s="6"/>
      <c r="D70" s="14"/>
      <c r="E70" s="8"/>
      <c r="F70" s="8"/>
      <c r="G70" s="9"/>
      <c r="H70" s="10" t="str">
        <f>IF(F70="","",INDEX('[2]ФШ (Муж)'!$B$3:$K$167,MATCH(F70,'[2]ФШ (Муж)'!$A$3:$A$167,0),MATCH(G70,'[2]ФШ (Муж)'!$B$2:$K$2,0)))</f>
        <v/>
      </c>
      <c r="I70" s="10" t="str">
        <f>IF(E70="","",IF(AND(E70&gt;22,E70&lt;41),1,INDEX('[2]ФШ (возраст)'!$B$2:$B$50,MATCH(E70,'[2]ФШ (возраст)'!$A$2:$A$50,))))</f>
        <v/>
      </c>
      <c r="J70" s="9"/>
      <c r="K70" s="9"/>
      <c r="L70" s="9"/>
      <c r="M70" s="9"/>
      <c r="N70" s="11"/>
      <c r="O70" s="11"/>
      <c r="P70" s="11"/>
      <c r="Q70" s="11"/>
      <c r="R70" s="12" t="str">
        <f t="shared" si="2"/>
        <v/>
      </c>
      <c r="S70" s="13" t="str">
        <f t="shared" si="3"/>
        <v/>
      </c>
    </row>
    <row r="71" spans="1:19" x14ac:dyDescent="0.25">
      <c r="A71" s="1"/>
      <c r="B71" s="5"/>
      <c r="C71" s="6"/>
      <c r="D71" s="14"/>
      <c r="E71" s="8"/>
      <c r="F71" s="8"/>
      <c r="G71" s="9"/>
      <c r="H71" s="10" t="str">
        <f>IF(F71="","",INDEX('[2]ФШ (Муж)'!$B$3:$K$167,MATCH(F71,'[2]ФШ (Муж)'!$A$3:$A$167,0),MATCH(G71,'[2]ФШ (Муж)'!$B$2:$K$2,0)))</f>
        <v/>
      </c>
      <c r="I71" s="10" t="str">
        <f>IF(E71="","",IF(AND(E71&gt;22,E71&lt;41),1,INDEX('[2]ФШ (возраст)'!$B$2:$B$50,MATCH(E71,'[2]ФШ (возраст)'!$A$2:$A$50,))))</f>
        <v/>
      </c>
      <c r="J71" s="9"/>
      <c r="K71" s="9"/>
      <c r="L71" s="9"/>
      <c r="M71" s="9"/>
      <c r="N71" s="11"/>
      <c r="O71" s="11"/>
      <c r="P71" s="11"/>
      <c r="Q71" s="11"/>
      <c r="R71" s="12" t="str">
        <f t="shared" si="2"/>
        <v/>
      </c>
      <c r="S71" s="13" t="str">
        <f t="shared" si="3"/>
        <v/>
      </c>
    </row>
    <row r="72" spans="1:19" x14ac:dyDescent="0.25">
      <c r="A72" s="1"/>
      <c r="B72" s="5"/>
      <c r="C72" s="6"/>
      <c r="D72" s="14"/>
      <c r="E72" s="8"/>
      <c r="F72" s="8"/>
      <c r="G72" s="9"/>
      <c r="H72" s="10" t="str">
        <f>IF(F72="","",INDEX('[2]ФШ (Муж)'!$B$3:$K$167,MATCH(F72,'[2]ФШ (Муж)'!$A$3:$A$167,0),MATCH(G72,'[2]ФШ (Муж)'!$B$2:$K$2,0)))</f>
        <v/>
      </c>
      <c r="I72" s="10" t="str">
        <f>IF(E72="","",IF(AND(E72&gt;22,E72&lt;41),1,INDEX('[2]ФШ (возраст)'!$B$2:$B$50,MATCH(E72,'[2]ФШ (возраст)'!$A$2:$A$50,))))</f>
        <v/>
      </c>
      <c r="J72" s="9"/>
      <c r="K72" s="9"/>
      <c r="L72" s="9"/>
      <c r="M72" s="9"/>
      <c r="N72" s="11"/>
      <c r="O72" s="11"/>
      <c r="P72" s="11"/>
      <c r="Q72" s="11"/>
      <c r="R72" s="12" t="str">
        <f t="shared" si="2"/>
        <v/>
      </c>
      <c r="S72" s="13" t="str">
        <f t="shared" si="3"/>
        <v/>
      </c>
    </row>
    <row r="73" spans="1:19" x14ac:dyDescent="0.25">
      <c r="A73" s="1"/>
      <c r="B73" s="5"/>
      <c r="C73" s="6"/>
      <c r="D73" s="14"/>
      <c r="E73" s="8"/>
      <c r="F73" s="8"/>
      <c r="G73" s="9"/>
      <c r="H73" s="10" t="str">
        <f>IF(F73="","",INDEX('[2]ФШ (Муж)'!$B$3:$K$167,MATCH(F73,'[2]ФШ (Муж)'!$A$3:$A$167,0),MATCH(G73,'[2]ФШ (Муж)'!$B$2:$K$2,0)))</f>
        <v/>
      </c>
      <c r="I73" s="10" t="str">
        <f>IF(E73="","",IF(AND(E73&gt;22,E73&lt;41),1,INDEX('[2]ФШ (возраст)'!$B$2:$B$50,MATCH(E73,'[2]ФШ (возраст)'!$A$2:$A$50,))))</f>
        <v/>
      </c>
      <c r="J73" s="9"/>
      <c r="K73" s="9"/>
      <c r="L73" s="9"/>
      <c r="M73" s="9"/>
      <c r="N73" s="11"/>
      <c r="O73" s="11"/>
      <c r="P73" s="11"/>
      <c r="Q73" s="11"/>
      <c r="R73" s="12" t="str">
        <f t="shared" si="2"/>
        <v/>
      </c>
      <c r="S73" s="13" t="str">
        <f t="shared" si="3"/>
        <v/>
      </c>
    </row>
    <row r="74" spans="1:19" x14ac:dyDescent="0.25">
      <c r="A74" s="1"/>
      <c r="B74" s="5"/>
      <c r="C74" s="6"/>
      <c r="D74" s="14"/>
      <c r="E74" s="8"/>
      <c r="F74" s="8"/>
      <c r="G74" s="9"/>
      <c r="H74" s="10" t="str">
        <f>IF(F74="","",INDEX('[2]ФШ (Муж)'!$B$3:$K$167,MATCH(F74,'[2]ФШ (Муж)'!$A$3:$A$167,0),MATCH(G74,'[2]ФШ (Муж)'!$B$2:$K$2,0)))</f>
        <v/>
      </c>
      <c r="I74" s="10" t="str">
        <f>IF(E74="","",IF(AND(E74&gt;22,E74&lt;41),1,INDEX('[2]ФШ (возраст)'!$B$2:$B$50,MATCH(E74,'[2]ФШ (возраст)'!$A$2:$A$50,))))</f>
        <v/>
      </c>
      <c r="J74" s="9"/>
      <c r="K74" s="9"/>
      <c r="L74" s="9"/>
      <c r="M74" s="9"/>
      <c r="N74" s="11"/>
      <c r="O74" s="11"/>
      <c r="P74" s="11"/>
      <c r="Q74" s="11"/>
      <c r="R74" s="12" t="str">
        <f t="shared" si="2"/>
        <v/>
      </c>
      <c r="S74" s="13" t="str">
        <f t="shared" si="3"/>
        <v/>
      </c>
    </row>
    <row r="75" spans="1:19" x14ac:dyDescent="0.25">
      <c r="A75" s="1"/>
      <c r="B75" s="5"/>
      <c r="C75" s="6"/>
      <c r="D75" s="14"/>
      <c r="E75" s="8"/>
      <c r="F75" s="8"/>
      <c r="G75" s="9"/>
      <c r="H75" s="10" t="str">
        <f>IF(F75="","",INDEX('[2]ФШ (Муж)'!$B$3:$K$167,MATCH(F75,'[2]ФШ (Муж)'!$A$3:$A$167,0),MATCH(G75,'[2]ФШ (Муж)'!$B$2:$K$2,0)))</f>
        <v/>
      </c>
      <c r="I75" s="10" t="str">
        <f>IF(E75="","",IF(AND(E75&gt;22,E75&lt;41),1,INDEX('[2]ФШ (возраст)'!$B$2:$B$50,MATCH(E75,'[2]ФШ (возраст)'!$A$2:$A$50,))))</f>
        <v/>
      </c>
      <c r="J75" s="9"/>
      <c r="K75" s="9"/>
      <c r="L75" s="9"/>
      <c r="M75" s="9"/>
      <c r="N75" s="11"/>
      <c r="O75" s="11"/>
      <c r="P75" s="11"/>
      <c r="Q75" s="11"/>
      <c r="R75" s="12" t="str">
        <f t="shared" si="2"/>
        <v/>
      </c>
      <c r="S75" s="13" t="str">
        <f>IF(R75="","",IF(I75="","Укажите возраст",R75*H75*I75))</f>
        <v/>
      </c>
    </row>
    <row r="76" spans="1:19" x14ac:dyDescent="0.25">
      <c r="A76" s="1"/>
      <c r="B76" s="5"/>
      <c r="C76" s="6"/>
      <c r="D76" s="14"/>
      <c r="E76" s="8"/>
      <c r="F76" s="8"/>
      <c r="G76" s="9"/>
      <c r="H76" s="10" t="str">
        <f>IF(F76="","",INDEX('[2]ФШ (Муж)'!$B$3:$K$167,MATCH(F76,'[2]ФШ (Муж)'!$A$3:$A$167,0),MATCH(G76,'[2]ФШ (Муж)'!$B$2:$K$2,0)))</f>
        <v/>
      </c>
      <c r="I76" s="10" t="str">
        <f>IF(E76="","",IF(AND(E76&gt;22,E76&lt;41),1,INDEX('[2]ФШ (возраст)'!$B$2:$B$50,MATCH(E76,'[2]ФШ (возраст)'!$A$2:$A$50,))))</f>
        <v/>
      </c>
      <c r="J76" s="9"/>
      <c r="K76" s="9"/>
      <c r="L76" s="9"/>
      <c r="M76" s="9"/>
      <c r="N76" s="11"/>
      <c r="O76" s="11"/>
      <c r="P76" s="11"/>
      <c r="Q76" s="11"/>
      <c r="R76" s="12" t="str">
        <f t="shared" si="2"/>
        <v/>
      </c>
      <c r="S76" s="13" t="str">
        <f>IF(R76="","",IF(I76="","Укажите возраст",R76*H76*I76))</f>
        <v/>
      </c>
    </row>
  </sheetData>
  <sheetProtection sheet="1" objects="1" scenarios="1"/>
  <mergeCells count="5">
    <mergeCell ref="A1:B3"/>
    <mergeCell ref="U2:Y2"/>
    <mergeCell ref="U3:Y3"/>
    <mergeCell ref="U14:Y14"/>
    <mergeCell ref="C1:S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883E-371F-4EB1-B430-2E8D390C62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35FE-9F65-4240-9A45-EBE771F1E3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2"/>
  <sheetViews>
    <sheetView tabSelected="1" workbookViewId="0">
      <selection activeCell="M27" sqref="M27"/>
    </sheetView>
  </sheetViews>
  <sheetFormatPr defaultRowHeight="15" x14ac:dyDescent="0.25"/>
  <cols>
    <col min="1" max="1" width="5.5703125" customWidth="1"/>
    <col min="2" max="2" width="28.85546875" customWidth="1"/>
    <col min="3" max="3" width="13.28515625" customWidth="1"/>
    <col min="4" max="4" width="11.7109375" customWidth="1"/>
    <col min="5" max="5" width="10.140625" bestFit="1" customWidth="1"/>
  </cols>
  <sheetData>
    <row r="1" spans="1:31" ht="20.25" customHeight="1" x14ac:dyDescent="0.25">
      <c r="A1" s="119"/>
      <c r="B1" s="119"/>
      <c r="C1" s="118" t="s">
        <v>128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31" ht="19.5" customHeight="1" thickBot="1" x14ac:dyDescent="0.3">
      <c r="A2" s="119"/>
      <c r="B2" s="119"/>
      <c r="C2" s="15" t="s">
        <v>18</v>
      </c>
      <c r="D2" s="15"/>
      <c r="E2" s="15" t="s">
        <v>43</v>
      </c>
      <c r="Q2" s="121" t="s">
        <v>28</v>
      </c>
      <c r="R2" s="134"/>
      <c r="S2" s="134"/>
      <c r="T2" s="134"/>
      <c r="U2" s="134"/>
      <c r="V2" s="15"/>
      <c r="AB2" s="15"/>
      <c r="AC2" s="15"/>
      <c r="AD2" s="15"/>
      <c r="AE2" s="15"/>
    </row>
    <row r="3" spans="1:31" ht="16.5" customHeight="1" thickBot="1" x14ac:dyDescent="0.3">
      <c r="A3" s="120"/>
      <c r="B3" s="120"/>
      <c r="Q3" s="122" t="s">
        <v>35</v>
      </c>
      <c r="R3" s="135"/>
      <c r="S3" s="135"/>
      <c r="T3" s="135"/>
      <c r="U3" s="136"/>
    </row>
    <row r="4" spans="1:31" ht="30" x14ac:dyDescent="0.25">
      <c r="A4" s="1" t="s">
        <v>0</v>
      </c>
      <c r="B4" s="2" t="s">
        <v>1</v>
      </c>
      <c r="C4" s="3" t="s">
        <v>2</v>
      </c>
      <c r="D4" s="3" t="s">
        <v>19</v>
      </c>
      <c r="E4" s="3" t="s">
        <v>3</v>
      </c>
      <c r="F4" s="2" t="s">
        <v>4</v>
      </c>
      <c r="G4" s="2" t="s">
        <v>5</v>
      </c>
      <c r="H4" s="3" t="s">
        <v>20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  <c r="Q4" s="26">
        <v>52</v>
      </c>
      <c r="R4" s="42">
        <v>97.5</v>
      </c>
      <c r="S4" s="42">
        <v>80</v>
      </c>
      <c r="T4" s="42">
        <v>72.5</v>
      </c>
      <c r="U4" s="43">
        <v>62.5</v>
      </c>
    </row>
    <row r="5" spans="1:31" x14ac:dyDescent="0.25">
      <c r="A5" s="1">
        <v>1</v>
      </c>
      <c r="B5" s="5" t="s">
        <v>109</v>
      </c>
      <c r="C5" s="6" t="s">
        <v>50</v>
      </c>
      <c r="D5" s="25" t="s">
        <v>110</v>
      </c>
      <c r="E5" s="8">
        <v>31</v>
      </c>
      <c r="F5" s="8">
        <v>51</v>
      </c>
      <c r="G5" s="9"/>
      <c r="H5" s="10">
        <f>IF(F5="","",INDEX('[1]ФМ (Жен)'!$B$3:$K$102,MATCH(F5,'[1]ФМ (Жен)'!$A$3:$A$102,0),MATCH(G5,'[1]ФМ (Жен)'!$B$2:$K$2,0)))</f>
        <v>0.98399999999999999</v>
      </c>
      <c r="I5" s="10">
        <f>IF(E5="","",IF(AND(E5&gt;22,E5&lt;41),1,INDEX('[1]ФМ (возраст)'!$B$1:$B$50,MATCH(E5,'[1]ФМ (возраст)'!$A$2:$A$50,))))</f>
        <v>1</v>
      </c>
      <c r="J5" s="9">
        <v>40</v>
      </c>
      <c r="K5" s="9">
        <v>-42.5</v>
      </c>
      <c r="L5" s="9">
        <v>-42.5</v>
      </c>
      <c r="M5" s="9"/>
      <c r="N5" s="12">
        <f>IF(AND(J5="",K5="",L5="",M5=""),"",LARGE(J5:M5,1))</f>
        <v>40</v>
      </c>
      <c r="O5" s="13">
        <f>IF(N5="","",IF(I5="","Укажите возраст",N5*H5*I5))</f>
        <v>39.36</v>
      </c>
      <c r="Q5" s="39">
        <v>56</v>
      </c>
      <c r="R5" s="32">
        <v>100</v>
      </c>
      <c r="S5" s="32">
        <v>87.5</v>
      </c>
      <c r="T5" s="32">
        <v>77.5</v>
      </c>
      <c r="U5" s="44">
        <v>67.5</v>
      </c>
      <c r="V5" s="15"/>
    </row>
    <row r="6" spans="1:31" x14ac:dyDescent="0.25">
      <c r="A6" s="1">
        <v>2</v>
      </c>
      <c r="B6" s="5" t="s">
        <v>78</v>
      </c>
      <c r="C6" s="6" t="s">
        <v>50</v>
      </c>
      <c r="D6" s="85" t="s">
        <v>79</v>
      </c>
      <c r="E6" s="8">
        <v>16</v>
      </c>
      <c r="F6" s="8">
        <v>55</v>
      </c>
      <c r="G6" s="9">
        <v>600</v>
      </c>
      <c r="H6" s="10">
        <f>IF(F6="","",INDEX('[1]ФМ (Жен)'!$B$3:$K$102,MATCH(F6,'[1]ФМ (Жен)'!$A$3:$A$102,0),MATCH(G6,'[1]ФМ (Жен)'!$B$2:$K$2,0)))</f>
        <v>0.91669999999999996</v>
      </c>
      <c r="I6" s="10">
        <f>IF(E6="","",IF(AND(E6&gt;22,E6&lt;41),1,INDEX('[1]ФМ (возраст)'!$B$1:$B$50,MATCH(E6,'[1]ФМ (возраст)'!$A$2:$A$50,))))</f>
        <v>1</v>
      </c>
      <c r="J6" s="9">
        <v>45</v>
      </c>
      <c r="K6" s="9">
        <v>-50</v>
      </c>
      <c r="L6" s="9">
        <v>-50</v>
      </c>
      <c r="M6" s="9"/>
      <c r="N6" s="12">
        <f>IF(AND(J6="",K6="",L6="",M6=""),"",LARGE(J6:M6,1))</f>
        <v>45</v>
      </c>
      <c r="O6" s="13">
        <f>IF(N6="","",IF(I6="","Укажите возраст",N6*H6*I6))</f>
        <v>41.2515</v>
      </c>
      <c r="Q6" s="39">
        <v>60</v>
      </c>
      <c r="R6" s="32">
        <v>112.5</v>
      </c>
      <c r="S6" s="32">
        <v>92.5</v>
      </c>
      <c r="T6" s="32">
        <v>82.5</v>
      </c>
      <c r="U6" s="44">
        <v>72.5</v>
      </c>
    </row>
    <row r="7" spans="1:31" x14ac:dyDescent="0.25">
      <c r="A7" s="1">
        <v>3</v>
      </c>
      <c r="B7" s="5" t="s">
        <v>134</v>
      </c>
      <c r="C7" s="6" t="s">
        <v>105</v>
      </c>
      <c r="D7" s="25" t="s">
        <v>135</v>
      </c>
      <c r="E7" s="8">
        <v>28</v>
      </c>
      <c r="F7" s="8">
        <v>68</v>
      </c>
      <c r="G7" s="9">
        <v>200</v>
      </c>
      <c r="H7" s="10">
        <f>IF(F7="","",INDEX('[1]ФМ (Жен)'!$B$3:$K$102,MATCH(F7,'[1]ФМ (Жен)'!$A$3:$A$102,0),MATCH(G7,'[1]ФМ (Жен)'!$B$2:$K$2,0)))</f>
        <v>0.77210000000000001</v>
      </c>
      <c r="I7" s="10">
        <f>IF(E7="","",IF(AND(E7&gt;22,E7&lt;41),1,INDEX('[1]ФМ (возраст)'!$B$1:$B$50,MATCH(E7,'[1]ФМ (возраст)'!$A$2:$A$50,))))</f>
        <v>1</v>
      </c>
      <c r="J7" s="9">
        <v>65</v>
      </c>
      <c r="K7" s="9">
        <v>70</v>
      </c>
      <c r="L7" s="9">
        <v>-72.5</v>
      </c>
      <c r="M7" s="9"/>
      <c r="N7" s="12">
        <f>IF(AND(J7="",K7="",L7="",M7=""),"",LARGE(J7:M7,1))</f>
        <v>70</v>
      </c>
      <c r="O7" s="13">
        <f>IF(N7="","",IF(I7="","Укажите возраст",N7*H7*I7))</f>
        <v>54.046999999999997</v>
      </c>
      <c r="Q7" s="39">
        <v>67.5</v>
      </c>
      <c r="R7" s="32">
        <v>120</v>
      </c>
      <c r="S7" s="32">
        <v>100</v>
      </c>
      <c r="T7" s="32">
        <v>90</v>
      </c>
      <c r="U7" s="44">
        <v>80</v>
      </c>
    </row>
    <row r="8" spans="1:31" x14ac:dyDescent="0.25">
      <c r="A8" s="1"/>
      <c r="B8" s="5"/>
      <c r="C8" s="6"/>
      <c r="D8" s="25"/>
      <c r="E8" s="8"/>
      <c r="F8" s="8"/>
      <c r="G8" s="9"/>
      <c r="H8" s="10" t="str">
        <f>IF(F8="","",INDEX('[1]ФМ (Жен)'!$B$3:$K$102,MATCH(F8,'[1]ФМ (Жен)'!$A$3:$A$102,0),MATCH(G8,'[1]ФМ (Жен)'!$B$2:$K$2,0)))</f>
        <v/>
      </c>
      <c r="I8" s="10" t="str">
        <f>IF(E8="","",IF(AND(E8&gt;22,E8&lt;41),1,INDEX('[1]ФМ (возраст)'!$B$1:$B$50,MATCH(E8,'[1]ФМ (возраст)'!$A$2:$A$50,))))</f>
        <v/>
      </c>
      <c r="J8" s="9"/>
      <c r="K8" s="9"/>
      <c r="L8" s="9"/>
      <c r="M8" s="9"/>
      <c r="N8" s="12" t="str">
        <f>IF(AND(J8="",K8="",L8="",M8=""),"",LARGE(J8:M8,1))</f>
        <v/>
      </c>
      <c r="O8" s="13" t="str">
        <f>IF(N8="","",IF(I8="","Укажите возраст",N8*H8*I8))</f>
        <v/>
      </c>
      <c r="Q8" s="39">
        <v>75</v>
      </c>
      <c r="R8" s="32">
        <v>130</v>
      </c>
      <c r="S8" s="32">
        <v>107.5</v>
      </c>
      <c r="T8" s="32">
        <v>95</v>
      </c>
      <c r="U8" s="44">
        <v>85</v>
      </c>
    </row>
    <row r="9" spans="1:31" x14ac:dyDescent="0.25">
      <c r="A9" s="1"/>
      <c r="B9" s="5"/>
      <c r="C9" s="6"/>
      <c r="D9" s="5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9"/>
      <c r="K9" s="9"/>
      <c r="L9" s="9"/>
      <c r="M9" s="9"/>
      <c r="N9" s="12" t="str">
        <f t="shared" ref="N9:N14" si="0">IF(AND(J9="",K9="",L9="",M9=""),"",LARGE(J9:M9,1))</f>
        <v/>
      </c>
      <c r="O9" s="13" t="str">
        <f t="shared" ref="O9:O14" si="1">IF(N9="","",IF(I9="","Укажите возраст",N9*H9*I9))</f>
        <v/>
      </c>
      <c r="Q9" s="39">
        <v>82.5</v>
      </c>
      <c r="R9" s="32">
        <v>137.5</v>
      </c>
      <c r="S9" s="32">
        <v>112.5</v>
      </c>
      <c r="T9" s="32">
        <v>100</v>
      </c>
      <c r="U9" s="44">
        <v>87.5</v>
      </c>
    </row>
    <row r="10" spans="1:31" x14ac:dyDescent="0.25">
      <c r="A10" s="1"/>
      <c r="B10" s="5"/>
      <c r="C10" s="6"/>
      <c r="D10" s="5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39">
        <v>90</v>
      </c>
      <c r="R10" s="32">
        <v>145</v>
      </c>
      <c r="S10" s="32">
        <v>117.5</v>
      </c>
      <c r="T10" s="32">
        <v>105</v>
      </c>
      <c r="U10" s="44">
        <v>90</v>
      </c>
    </row>
    <row r="11" spans="1:31" ht="15.75" thickBot="1" x14ac:dyDescent="0.3">
      <c r="A11" s="1"/>
      <c r="B11" s="5"/>
      <c r="C11" s="6"/>
      <c r="D11" s="5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40" t="s">
        <v>36</v>
      </c>
      <c r="R11" s="45">
        <v>157.5</v>
      </c>
      <c r="S11" s="45">
        <v>122.5</v>
      </c>
      <c r="T11" s="45">
        <v>110</v>
      </c>
      <c r="U11" s="46">
        <v>95</v>
      </c>
    </row>
    <row r="12" spans="1:31" hidden="1" x14ac:dyDescent="0.25">
      <c r="A12" s="1"/>
      <c r="B12" s="5"/>
      <c r="C12" s="6"/>
      <c r="D12" s="5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  <c r="W12" s="37">
        <v>110</v>
      </c>
      <c r="X12" s="32">
        <v>270</v>
      </c>
      <c r="Y12" s="32">
        <v>230</v>
      </c>
      <c r="Z12" s="32">
        <v>200</v>
      </c>
      <c r="AA12" s="44">
        <v>175</v>
      </c>
    </row>
    <row r="13" spans="1:31" hidden="1" x14ac:dyDescent="0.25">
      <c r="A13" s="1"/>
      <c r="B13" s="5"/>
      <c r="C13" s="6"/>
      <c r="D13" s="5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 t="shared" si="0"/>
        <v/>
      </c>
      <c r="O13" s="13" t="str">
        <f t="shared" si="1"/>
        <v/>
      </c>
      <c r="W13" s="37">
        <v>125</v>
      </c>
      <c r="X13" s="32">
        <v>280</v>
      </c>
      <c r="Y13" s="32">
        <v>242.5</v>
      </c>
      <c r="Z13" s="32">
        <v>210</v>
      </c>
      <c r="AA13" s="44">
        <v>182.5</v>
      </c>
    </row>
    <row r="14" spans="1:31" ht="15" hidden="1" customHeight="1" x14ac:dyDescent="0.3">
      <c r="A14" s="1"/>
      <c r="B14" s="5"/>
      <c r="C14" s="6"/>
      <c r="D14" s="5"/>
      <c r="E14" s="8"/>
      <c r="F14" s="8"/>
      <c r="G14" s="9"/>
      <c r="H14" s="10" t="str">
        <f>IF(F14="","",INDEX('[1]ФМ (Жен)'!$B$3:$K$102,MATCH(F14,'[1]ФМ (Жен)'!$A$3:$A$102,0),MATCH(G14,'[1]ФМ (Жен)'!$B$2:$K$2,0)))</f>
        <v/>
      </c>
      <c r="I14" s="10" t="str">
        <f>IF(E14="","",IF(AND(E14&gt;22,E14&lt;41),1,INDEX('[1]ФМ (возраст)'!$B$1:$B$50,MATCH(E14,'[1]ФМ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  <c r="W14" s="38" t="s">
        <v>38</v>
      </c>
      <c r="X14" s="45">
        <v>290</v>
      </c>
      <c r="Y14" s="45">
        <v>250</v>
      </c>
      <c r="Z14" s="45">
        <v>217.5</v>
      </c>
      <c r="AA14" s="46">
        <v>190</v>
      </c>
    </row>
    <row r="15" spans="1:31" ht="27.75" customHeight="1" thickBot="1" x14ac:dyDescent="0.3">
      <c r="A15" s="1" t="s">
        <v>0</v>
      </c>
      <c r="B15" s="2" t="s">
        <v>1</v>
      </c>
      <c r="C15" s="3" t="s">
        <v>2</v>
      </c>
      <c r="D15" s="3" t="s">
        <v>19</v>
      </c>
      <c r="E15" s="3" t="s">
        <v>3</v>
      </c>
      <c r="F15" s="2" t="s">
        <v>4</v>
      </c>
      <c r="G15" s="2" t="s">
        <v>5</v>
      </c>
      <c r="H15" s="3" t="s">
        <v>6</v>
      </c>
      <c r="I15" s="3" t="s">
        <v>7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3" t="s">
        <v>17</v>
      </c>
    </row>
    <row r="16" spans="1:31" s="24" customFormat="1" ht="15.75" thickBot="1" x14ac:dyDescent="0.3">
      <c r="A16" s="1">
        <v>4</v>
      </c>
      <c r="B16" s="5" t="s">
        <v>111</v>
      </c>
      <c r="C16" s="6" t="s">
        <v>50</v>
      </c>
      <c r="D16" s="7" t="s">
        <v>112</v>
      </c>
      <c r="E16" s="21">
        <v>15</v>
      </c>
      <c r="F16" s="21">
        <v>74</v>
      </c>
      <c r="G16" s="20">
        <v>300</v>
      </c>
      <c r="H16" s="19">
        <f>IF(F16="","",INDEX('[3]ФШ (Муж)'!$B$3:$K$167,MATCH(F16,'[3]ФШ (Муж)'!$A$3:$A$167,0),MATCH(G16,'[3]ФШ (Муж)'!$B$2:$K$2,0)))</f>
        <v>0.6694</v>
      </c>
      <c r="I16" s="19">
        <f>IF(E16="","",IF(AND(E16&gt;22,E16&lt;41),1,INDEX('[3]ФШ (возраст)'!$B$1:$B$50,MATCH(E16,'[3]ФШ (возраст)'!$A$2:$A$50,))))</f>
        <v>1.23</v>
      </c>
      <c r="J16" s="20">
        <v>65</v>
      </c>
      <c r="K16" s="20">
        <v>-70</v>
      </c>
      <c r="L16" s="20">
        <v>75</v>
      </c>
      <c r="M16" s="20"/>
      <c r="N16" s="22">
        <f t="shared" ref="N16:N28" si="2">IF(AND(J16="",K16="",L16="",M16=""),"",LARGE(J16:M16,1))</f>
        <v>75</v>
      </c>
      <c r="O16" s="23">
        <f t="shared" ref="O16:O28" si="3">IF(N16="","",IF(I16="","Укажите возраст",N16*H16*I16))</f>
        <v>61.75215</v>
      </c>
      <c r="Q16" s="131" t="s">
        <v>29</v>
      </c>
      <c r="R16" s="132"/>
      <c r="S16" s="132"/>
      <c r="T16" s="132"/>
      <c r="U16" s="133"/>
    </row>
    <row r="17" spans="1:22" s="24" customFormat="1" ht="15.75" thickBot="1" x14ac:dyDescent="0.3">
      <c r="A17" s="1">
        <v>5</v>
      </c>
      <c r="B17" s="5" t="s">
        <v>113</v>
      </c>
      <c r="C17" s="6" t="s">
        <v>114</v>
      </c>
      <c r="D17" s="7" t="s">
        <v>115</v>
      </c>
      <c r="E17" s="21">
        <v>21</v>
      </c>
      <c r="F17" s="21">
        <v>78</v>
      </c>
      <c r="G17" s="20">
        <v>500</v>
      </c>
      <c r="H17" s="19">
        <f>IF(F17="","",INDEX('[3]ФШ (Муж)'!$B$3:$K$167,MATCH(F17,'[3]ФШ (Муж)'!$A$3:$A$167,0),MATCH(G17,'[3]ФШ (Муж)'!$B$2:$K$2,0)))</f>
        <v>0.64180000000000004</v>
      </c>
      <c r="I17" s="19">
        <f>IF(E17="","",IF(AND(E17&gt;22,E17&lt;41),1,INDEX('[3]ФШ (возраст)'!$B$1:$B$50,MATCH(E17,'[3]ФШ (возраст)'!$A$2:$A$50,))))</f>
        <v>1.03</v>
      </c>
      <c r="J17" s="20">
        <v>85</v>
      </c>
      <c r="K17" s="20">
        <v>95</v>
      </c>
      <c r="L17" s="20">
        <v>-102.5</v>
      </c>
      <c r="M17" s="20"/>
      <c r="N17" s="22">
        <f t="shared" si="2"/>
        <v>95</v>
      </c>
      <c r="O17" s="23">
        <f t="shared" si="3"/>
        <v>62.800130000000003</v>
      </c>
      <c r="Q17" s="105"/>
      <c r="R17" s="106"/>
      <c r="S17" s="106"/>
      <c r="T17" s="106"/>
      <c r="U17" s="107"/>
    </row>
    <row r="18" spans="1:22" s="24" customFormat="1" x14ac:dyDescent="0.25">
      <c r="A18" s="1">
        <v>6</v>
      </c>
      <c r="B18" s="5" t="s">
        <v>116</v>
      </c>
      <c r="C18" s="6" t="s">
        <v>114</v>
      </c>
      <c r="D18" s="25" t="s">
        <v>117</v>
      </c>
      <c r="E18" s="21">
        <v>20</v>
      </c>
      <c r="F18" s="21">
        <v>75</v>
      </c>
      <c r="G18" s="20">
        <v>100</v>
      </c>
      <c r="H18" s="19">
        <f>IF(F18="","",INDEX('[3]ФШ (Муж)'!$B$3:$K$167,MATCH(F18,'[3]ФШ (Муж)'!$A$3:$A$167,0),MATCH(G18,'[3]ФШ (Муж)'!$B$2:$K$2,0)))</f>
        <v>0.66379999999999995</v>
      </c>
      <c r="I18" s="19">
        <f>IF(E18="","",IF(AND(E18&gt;22,E18&lt;41),1,INDEX('[3]ФШ (возраст)'!$B$1:$B$50,MATCH(E18,'[3]ФШ (возраст)'!$A$2:$A$50,))))</f>
        <v>1.04</v>
      </c>
      <c r="J18" s="20">
        <v>90</v>
      </c>
      <c r="K18" s="20">
        <v>95</v>
      </c>
      <c r="L18" s="20">
        <v>-102.5</v>
      </c>
      <c r="M18" s="20"/>
      <c r="N18" s="22">
        <f t="shared" si="2"/>
        <v>95</v>
      </c>
      <c r="O18" s="23">
        <f t="shared" si="3"/>
        <v>65.583439999999996</v>
      </c>
      <c r="Q18" s="108" t="s">
        <v>34</v>
      </c>
      <c r="R18" s="109" t="s">
        <v>30</v>
      </c>
      <c r="S18" s="109" t="s">
        <v>31</v>
      </c>
      <c r="T18" s="109" t="s">
        <v>32</v>
      </c>
      <c r="U18" s="110" t="s">
        <v>33</v>
      </c>
    </row>
    <row r="19" spans="1:22" s="24" customFormat="1" x14ac:dyDescent="0.25">
      <c r="A19" s="1">
        <v>7</v>
      </c>
      <c r="B19" s="5" t="s">
        <v>118</v>
      </c>
      <c r="C19" s="6" t="s">
        <v>114</v>
      </c>
      <c r="D19" s="68" t="s">
        <v>119</v>
      </c>
      <c r="E19" s="21">
        <v>22</v>
      </c>
      <c r="F19" s="21">
        <v>75</v>
      </c>
      <c r="G19" s="20"/>
      <c r="H19" s="19">
        <f>IF(F19="","",INDEX('[3]ФШ (Муж)'!$B$3:$K$167,MATCH(F19,'[3]ФШ (Муж)'!$A$3:$A$167,0),MATCH(G19,'[3]ФШ (Муж)'!$B$2:$K$2,0)))</f>
        <v>0.66449999999999998</v>
      </c>
      <c r="I19" s="19">
        <f>IF(E19="","",IF(AND(E19&gt;22,E19&lt;41),1,INDEX('[3]ФШ (возраст)'!$B$1:$B$50,MATCH(E19,'[3]ФШ (возраст)'!$A$2:$A$50,))))</f>
        <v>1.02</v>
      </c>
      <c r="J19" s="20">
        <v>90</v>
      </c>
      <c r="K19" s="20">
        <v>95</v>
      </c>
      <c r="L19" s="20">
        <v>-102.5</v>
      </c>
      <c r="M19" s="20"/>
      <c r="N19" s="22">
        <f t="shared" si="2"/>
        <v>95</v>
      </c>
      <c r="O19" s="23">
        <f t="shared" si="3"/>
        <v>64.390050000000002</v>
      </c>
      <c r="Q19" s="111">
        <v>52</v>
      </c>
      <c r="R19" s="112">
        <v>155</v>
      </c>
      <c r="S19" s="112">
        <v>132.5</v>
      </c>
      <c r="T19" s="112">
        <v>115</v>
      </c>
      <c r="U19" s="113">
        <v>100</v>
      </c>
    </row>
    <row r="20" spans="1:22" s="24" customFormat="1" x14ac:dyDescent="0.25">
      <c r="A20" s="1">
        <v>8</v>
      </c>
      <c r="B20" s="67" t="s">
        <v>120</v>
      </c>
      <c r="C20" s="6" t="s">
        <v>101</v>
      </c>
      <c r="D20" s="25" t="s">
        <v>121</v>
      </c>
      <c r="E20" s="21">
        <v>15</v>
      </c>
      <c r="F20" s="21">
        <v>74</v>
      </c>
      <c r="G20" s="20">
        <v>100</v>
      </c>
      <c r="H20" s="19">
        <f>IF(F20="","",INDEX('[3]ФШ (Муж)'!$B$3:$K$167,MATCH(F20,'[3]ФШ (Муж)'!$A$3:$A$167,0),MATCH(G20,'[3]ФШ (Муж)'!$B$2:$K$2,0)))</f>
        <v>0.67079999999999995</v>
      </c>
      <c r="I20" s="19">
        <f>IF(E20="","",IF(AND(E20&gt;22,E20&lt;41),1,INDEX('[3]ФШ (возраст)'!$B$1:$B$50,MATCH(E20,'[3]ФШ (возраст)'!$A$2:$A$50,))))</f>
        <v>1.23</v>
      </c>
      <c r="J20" s="20">
        <v>90</v>
      </c>
      <c r="K20" s="20">
        <v>105</v>
      </c>
      <c r="L20" s="20">
        <v>110</v>
      </c>
      <c r="M20" s="20"/>
      <c r="N20" s="22">
        <f t="shared" si="2"/>
        <v>110</v>
      </c>
      <c r="O20" s="23">
        <f t="shared" si="3"/>
        <v>90.759239999999991</v>
      </c>
      <c r="Q20" s="111">
        <v>56</v>
      </c>
      <c r="R20" s="112">
        <v>167.5</v>
      </c>
      <c r="S20" s="112">
        <v>142.5</v>
      </c>
      <c r="T20" s="112">
        <v>125</v>
      </c>
      <c r="U20" s="113">
        <v>107.5</v>
      </c>
    </row>
    <row r="21" spans="1:22" s="24" customFormat="1" x14ac:dyDescent="0.25">
      <c r="A21" s="1">
        <v>9</v>
      </c>
      <c r="B21" s="5" t="s">
        <v>137</v>
      </c>
      <c r="C21" s="6" t="s">
        <v>138</v>
      </c>
      <c r="D21" s="25" t="s">
        <v>139</v>
      </c>
      <c r="E21" s="21">
        <v>21</v>
      </c>
      <c r="F21" s="21">
        <v>93</v>
      </c>
      <c r="G21" s="20">
        <v>200</v>
      </c>
      <c r="H21" s="19">
        <f>IF(F21="","",INDEX('[3]ФШ (Муж)'!$B$3:$K$167,MATCH(F21,'[3]ФШ (Муж)'!$A$3:$A$167,0),MATCH(G21,'[3]ФШ (Муж)'!$B$2:$K$2,0)))</f>
        <v>0.57369999999999999</v>
      </c>
      <c r="I21" s="19">
        <f>IF(E21="","",IF(AND(E21&gt;22,E21&lt;41),1,INDEX('[3]ФШ (возраст)'!$B$1:$B$50,MATCH(E21,'[3]ФШ (возраст)'!$A$2:$A$50,))))</f>
        <v>1.03</v>
      </c>
      <c r="J21" s="20">
        <v>95</v>
      </c>
      <c r="K21" s="20">
        <v>100</v>
      </c>
      <c r="L21" s="20">
        <v>110</v>
      </c>
      <c r="M21" s="20"/>
      <c r="N21" s="22">
        <f t="shared" si="2"/>
        <v>110</v>
      </c>
      <c r="O21" s="23">
        <f t="shared" si="3"/>
        <v>65.000209999999996</v>
      </c>
      <c r="Q21" s="111">
        <v>60</v>
      </c>
      <c r="R21" s="112">
        <v>180</v>
      </c>
      <c r="S21" s="112">
        <v>152.5</v>
      </c>
      <c r="T21" s="112">
        <v>132.5</v>
      </c>
      <c r="U21" s="113">
        <v>117.5</v>
      </c>
    </row>
    <row r="22" spans="1:22" s="24" customFormat="1" x14ac:dyDescent="0.25">
      <c r="A22" s="1">
        <v>10</v>
      </c>
      <c r="B22" s="67" t="s">
        <v>122</v>
      </c>
      <c r="C22" s="6" t="s">
        <v>50</v>
      </c>
      <c r="D22" s="25" t="s">
        <v>123</v>
      </c>
      <c r="E22" s="21">
        <v>16</v>
      </c>
      <c r="F22" s="21">
        <v>73</v>
      </c>
      <c r="G22" s="20">
        <v>400</v>
      </c>
      <c r="H22" s="19">
        <f>IF(F22="","",INDEX('[3]ФШ (Муж)'!$B$3:$K$167,MATCH(F22,'[3]ФШ (Муж)'!$A$3:$A$167,0),MATCH(G22,'[3]ФШ (Муж)'!$B$2:$K$2,0)))</f>
        <v>0.67600000000000005</v>
      </c>
      <c r="I22" s="19">
        <f>IF(E22="","",IF(AND(E22&gt;22,E22&lt;41),1,INDEX('[3]ФШ (возраст)'!$B$1:$B$50,MATCH(E22,'[3]ФШ (возраст)'!$A$2:$A$50,))))</f>
        <v>1.18</v>
      </c>
      <c r="J22" s="20">
        <v>115</v>
      </c>
      <c r="K22" s="20">
        <v>122.5</v>
      </c>
      <c r="L22" s="20">
        <v>125</v>
      </c>
      <c r="M22" s="20"/>
      <c r="N22" s="22">
        <f t="shared" si="2"/>
        <v>125</v>
      </c>
      <c r="O22" s="23">
        <f>IF(N22="","",IF(I22="","Укажите возраст",N22*H22*I22))</f>
        <v>99.71</v>
      </c>
      <c r="Q22" s="111">
        <v>67.5</v>
      </c>
      <c r="R22" s="112">
        <v>200</v>
      </c>
      <c r="S22" s="112">
        <v>170</v>
      </c>
      <c r="T22" s="112">
        <v>150</v>
      </c>
      <c r="U22" s="113">
        <v>130</v>
      </c>
    </row>
    <row r="23" spans="1:22" s="24" customFormat="1" x14ac:dyDescent="0.25">
      <c r="A23" s="1">
        <v>11</v>
      </c>
      <c r="B23" s="5" t="s">
        <v>104</v>
      </c>
      <c r="C23" s="6" t="s">
        <v>105</v>
      </c>
      <c r="D23" s="14" t="s">
        <v>124</v>
      </c>
      <c r="E23" s="21">
        <v>27</v>
      </c>
      <c r="F23" s="21">
        <v>98</v>
      </c>
      <c r="G23" s="20">
        <v>800</v>
      </c>
      <c r="H23" s="19">
        <f>IF(F23="","",INDEX('[3]ФШ (Муж)'!$B$3:$K$167,MATCH(F23,'[3]ФШ (Муж)'!$A$3:$A$167,0),MATCH(G23,'[3]ФШ (Муж)'!$B$2:$K$2,0)))</f>
        <v>0.55700000000000005</v>
      </c>
      <c r="I23" s="19">
        <f>IF(E23="","",IF(AND(E23&gt;22,E23&lt;41),1,INDEX('[3]ФШ (возраст)'!$B$1:$B$50,MATCH(E23,'[3]ФШ (возраст)'!$A$2:$A$50,))))</f>
        <v>1</v>
      </c>
      <c r="J23" s="20">
        <v>150</v>
      </c>
      <c r="K23" s="20">
        <v>165</v>
      </c>
      <c r="L23" s="20">
        <v>-170</v>
      </c>
      <c r="M23" s="20"/>
      <c r="N23" s="22">
        <f t="shared" si="2"/>
        <v>165</v>
      </c>
      <c r="O23" s="23">
        <f t="shared" si="3"/>
        <v>91.905000000000015</v>
      </c>
      <c r="Q23" s="111">
        <v>75</v>
      </c>
      <c r="R23" s="112">
        <v>217.5</v>
      </c>
      <c r="S23" s="112">
        <v>185</v>
      </c>
      <c r="T23" s="112">
        <v>162.5</v>
      </c>
      <c r="U23" s="113">
        <v>142.5</v>
      </c>
    </row>
    <row r="24" spans="1:22" s="24" customFormat="1" x14ac:dyDescent="0.25">
      <c r="A24" s="1">
        <v>12</v>
      </c>
      <c r="B24" s="5" t="s">
        <v>125</v>
      </c>
      <c r="C24" s="6" t="s">
        <v>114</v>
      </c>
      <c r="D24" s="7" t="s">
        <v>126</v>
      </c>
      <c r="E24" s="21">
        <v>27</v>
      </c>
      <c r="F24" s="21">
        <v>79</v>
      </c>
      <c r="G24" s="20">
        <v>900</v>
      </c>
      <c r="H24" s="19">
        <f>IF(F24="","",INDEX('[3]ФШ (Муж)'!$B$3:$K$167,MATCH(F24,'[3]ФШ (Муж)'!$A$3:$A$167,0),MATCH(G24,'[3]ФШ (Муж)'!$B$2:$K$2,0)))</f>
        <v>0.63349999999999995</v>
      </c>
      <c r="I24" s="19">
        <f>IF(E24="","",IF(AND(E24&gt;22,E24&lt;41),1,INDEX('[3]ФШ (возраст)'!$B$1:$B$50,MATCH(E24,'[3]ФШ (возраст)'!$A$2:$A$50,))))</f>
        <v>1</v>
      </c>
      <c r="J24" s="20">
        <v>135</v>
      </c>
      <c r="K24" s="20">
        <v>145</v>
      </c>
      <c r="L24" s="20">
        <v>150</v>
      </c>
      <c r="M24" s="20"/>
      <c r="N24" s="22">
        <f t="shared" si="2"/>
        <v>150</v>
      </c>
      <c r="O24" s="23">
        <f t="shared" si="3"/>
        <v>95.024999999999991</v>
      </c>
      <c r="Q24" s="111">
        <v>82.5</v>
      </c>
      <c r="R24" s="112">
        <v>232.5</v>
      </c>
      <c r="S24" s="112">
        <v>200</v>
      </c>
      <c r="T24" s="112">
        <v>172.5</v>
      </c>
      <c r="U24" s="113">
        <v>150</v>
      </c>
    </row>
    <row r="25" spans="1:22" s="24" customFormat="1" x14ac:dyDescent="0.25">
      <c r="A25" s="1">
        <v>13</v>
      </c>
      <c r="B25" s="67" t="s">
        <v>52</v>
      </c>
      <c r="C25" s="6" t="s">
        <v>50</v>
      </c>
      <c r="D25" s="25" t="s">
        <v>53</v>
      </c>
      <c r="E25" s="21">
        <v>17</v>
      </c>
      <c r="F25" s="21">
        <v>89</v>
      </c>
      <c r="G25" s="20">
        <v>700</v>
      </c>
      <c r="H25" s="19">
        <f>IF(F25="","",INDEX('[3]ФШ (Муж)'!$B$3:$K$167,MATCH(F25,'[3]ФШ (Муж)'!$A$3:$A$167,0),MATCH(G25,'[3]ФШ (Муж)'!$B$2:$K$2,0)))</f>
        <v>0.58650000000000002</v>
      </c>
      <c r="I25" s="19">
        <f>IF(E25="","",IF(AND(E25&gt;22,E25&lt;41),1,INDEX('[3]ФШ (возраст)'!$B$1:$B$50,MATCH(E25,'[3]ФШ (возраст)'!$A$2:$A$50,))))</f>
        <v>1.1299999999999999</v>
      </c>
      <c r="J25" s="20">
        <v>-135</v>
      </c>
      <c r="K25" s="20">
        <v>135</v>
      </c>
      <c r="L25" s="20">
        <v>-142.5</v>
      </c>
      <c r="M25" s="20"/>
      <c r="N25" s="22">
        <f t="shared" si="2"/>
        <v>135</v>
      </c>
      <c r="O25" s="23">
        <f t="shared" si="3"/>
        <v>89.470574999999997</v>
      </c>
      <c r="Q25" s="111">
        <v>90</v>
      </c>
      <c r="R25" s="112">
        <v>245</v>
      </c>
      <c r="S25" s="112">
        <v>210</v>
      </c>
      <c r="T25" s="112">
        <v>182.5</v>
      </c>
      <c r="U25" s="113">
        <v>160</v>
      </c>
    </row>
    <row r="26" spans="1:22" s="24" customFormat="1" x14ac:dyDescent="0.25">
      <c r="A26" s="1">
        <v>14</v>
      </c>
      <c r="B26" s="5" t="s">
        <v>71</v>
      </c>
      <c r="C26" s="6" t="s">
        <v>50</v>
      </c>
      <c r="D26" s="25" t="s">
        <v>127</v>
      </c>
      <c r="E26" s="21">
        <v>40</v>
      </c>
      <c r="F26" s="21">
        <v>82</v>
      </c>
      <c r="G26" s="20">
        <v>300</v>
      </c>
      <c r="H26" s="19">
        <f>IF(F26="","",INDEX('[3]ФШ (Муж)'!$B$3:$K$167,MATCH(F26,'[3]ФШ (Муж)'!$A$3:$A$167,0),MATCH(G26,'[3]ФШ (Муж)'!$B$2:$K$2,0)))</f>
        <v>0.62029999999999996</v>
      </c>
      <c r="I26" s="19">
        <f>IF(E26="","",IF(AND(E26&gt;22,E26&lt;41),1,INDEX('[3]ФШ (возраст)'!$B$1:$B$50,MATCH(E26,'[3]ФШ (возраст)'!$A$2:$A$50,))))</f>
        <v>1</v>
      </c>
      <c r="J26" s="20">
        <v>140</v>
      </c>
      <c r="K26" s="20">
        <v>152.5</v>
      </c>
      <c r="L26" s="20">
        <v>160</v>
      </c>
      <c r="M26" s="20"/>
      <c r="N26" s="22">
        <f t="shared" si="2"/>
        <v>160</v>
      </c>
      <c r="O26" s="23">
        <f t="shared" si="3"/>
        <v>99.24799999999999</v>
      </c>
      <c r="P26" s="24" t="s">
        <v>144</v>
      </c>
      <c r="Q26" s="111">
        <v>100</v>
      </c>
      <c r="R26" s="112">
        <v>257.5</v>
      </c>
      <c r="S26" s="112">
        <v>222.5</v>
      </c>
      <c r="T26" s="112">
        <v>192.5</v>
      </c>
      <c r="U26" s="113">
        <v>167.5</v>
      </c>
      <c r="V26" s="114"/>
    </row>
    <row r="27" spans="1:22" s="24" customFormat="1" x14ac:dyDescent="0.25">
      <c r="A27" s="1">
        <v>15</v>
      </c>
      <c r="B27" s="67" t="s">
        <v>55</v>
      </c>
      <c r="C27" s="6" t="s">
        <v>50</v>
      </c>
      <c r="D27" s="7" t="s">
        <v>56</v>
      </c>
      <c r="E27" s="21">
        <v>40</v>
      </c>
      <c r="F27" s="21">
        <v>112</v>
      </c>
      <c r="G27" s="20"/>
      <c r="H27" s="19">
        <f>IF(F27="","",INDEX('[3]ФШ (Муж)'!$B$3:$K$167,MATCH(F27,'[3]ФШ (Муж)'!$A$3:$A$167,0),MATCH(G27,'[3]ФШ (Муж)'!$B$2:$K$2,0)))</f>
        <v>0.53420000000000001</v>
      </c>
      <c r="I27" s="19">
        <f>IF(E27="","",IF(AND(E27&gt;22,E27&lt;41),1,INDEX('[3]ФШ (возраст)'!$B$1:$B$50,MATCH(E27,'[3]ФШ (возраст)'!$A$2:$A$50,))))</f>
        <v>1</v>
      </c>
      <c r="J27" s="20">
        <v>205</v>
      </c>
      <c r="K27" s="20">
        <v>215</v>
      </c>
      <c r="L27" s="20">
        <v>-225</v>
      </c>
      <c r="M27" s="20"/>
      <c r="N27" s="22">
        <f t="shared" si="2"/>
        <v>215</v>
      </c>
      <c r="O27" s="23">
        <f t="shared" si="3"/>
        <v>114.85300000000001</v>
      </c>
    </row>
    <row r="28" spans="1:22" s="24" customFormat="1" x14ac:dyDescent="0.25">
      <c r="A28" s="1">
        <v>16</v>
      </c>
      <c r="B28" s="67" t="s">
        <v>131</v>
      </c>
      <c r="C28" s="6" t="s">
        <v>132</v>
      </c>
      <c r="D28" s="7" t="s">
        <v>133</v>
      </c>
      <c r="E28" s="21">
        <v>34</v>
      </c>
      <c r="F28" s="21">
        <v>114</v>
      </c>
      <c r="G28" s="20"/>
      <c r="H28" s="19">
        <f>IF(F28="","",INDEX('[3]ФШ (Муж)'!$B$3:$K$167,MATCH(F28,'[3]ФШ (Муж)'!$A$3:$A$167,0),MATCH(G28,'[3]ФШ (Муж)'!$B$2:$K$2,0)))</f>
        <v>0.5323</v>
      </c>
      <c r="I28" s="19">
        <f>IF(E28="","",IF(AND(E28&gt;22,E28&lt;41),1,INDEX('[3]ФШ (возраст)'!$B$1:$B$50,MATCH(E28,'[3]ФШ (возраст)'!$A$2:$A$50,))))</f>
        <v>1</v>
      </c>
      <c r="J28" s="20">
        <v>180</v>
      </c>
      <c r="K28" s="20">
        <v>-185</v>
      </c>
      <c r="L28" s="20">
        <v>-185</v>
      </c>
      <c r="M28" s="20"/>
      <c r="N28" s="22">
        <f t="shared" si="2"/>
        <v>180</v>
      </c>
      <c r="O28" s="23">
        <f t="shared" si="3"/>
        <v>95.813999999999993</v>
      </c>
    </row>
    <row r="29" spans="1:22" s="24" customFormat="1" x14ac:dyDescent="0.25">
      <c r="A29" s="1">
        <v>17</v>
      </c>
      <c r="B29" s="5" t="s">
        <v>136</v>
      </c>
      <c r="C29" s="6" t="s">
        <v>50</v>
      </c>
      <c r="D29" s="25" t="s">
        <v>140</v>
      </c>
      <c r="E29" s="21">
        <v>24</v>
      </c>
      <c r="F29" s="21">
        <v>87</v>
      </c>
      <c r="G29" s="20">
        <v>400</v>
      </c>
      <c r="H29" s="19">
        <f>IF(F29="","",INDEX('[3]ФШ (Муж)'!$B$3:$K$167,MATCH(F29,'[3]ФШ (Муж)'!$A$3:$A$167,0),MATCH(G29,'[3]ФШ (Муж)'!$B$2:$K$2,0)))</f>
        <v>0.59599999999999997</v>
      </c>
      <c r="I29" s="19">
        <f>IF(E29="","",IF(AND(E29&gt;22,E29&lt;41),1,INDEX('[3]ФШ (возраст)'!$B$1:$B$50,MATCH(E29,'[3]ФШ (возраст)'!$A$2:$A$50,))))</f>
        <v>1</v>
      </c>
      <c r="J29" s="20">
        <v>135</v>
      </c>
      <c r="K29" s="20">
        <v>-145</v>
      </c>
      <c r="L29" s="20">
        <v>-150</v>
      </c>
      <c r="M29" s="20"/>
      <c r="N29" s="22">
        <f t="shared" ref="N29:N30" si="4">IF(AND(J29="",K29="",L29="",M29=""),"",LARGE(J29:M29,1))</f>
        <v>135</v>
      </c>
      <c r="O29" s="23">
        <f t="shared" ref="O29:O30" si="5">IF(N29="","",IF(I29="","Укажите возраст",N29*H29*I29))</f>
        <v>80.459999999999994</v>
      </c>
    </row>
    <row r="30" spans="1:22" x14ac:dyDescent="0.25">
      <c r="A30" s="1"/>
      <c r="B30" s="5"/>
      <c r="C30" s="6"/>
      <c r="D30" s="25"/>
      <c r="E30" s="21"/>
      <c r="F30" s="21"/>
      <c r="G30" s="20"/>
      <c r="H30" s="19" t="str">
        <f>IF(F30="","",INDEX('[3]ФШ (Муж)'!$B$3:$K$167,MATCH(F30,'[3]ФШ (Муж)'!$A$3:$A$167,0),MATCH(G30,'[3]ФШ (Муж)'!$B$2:$K$2,0)))</f>
        <v/>
      </c>
      <c r="I30" s="10" t="str">
        <f>IF(E30="","",IF(AND(E30&gt;22,E30&lt;41),1,INDEX('[3]ФШ (возраст)'!$B$1:$B$50,MATCH(E30,'[3]ФШ (возраст)'!$A$2:$A$50,))))</f>
        <v/>
      </c>
      <c r="J30" s="20"/>
      <c r="K30" s="20"/>
      <c r="L30" s="20"/>
      <c r="M30" s="20"/>
      <c r="N30" s="22" t="str">
        <f t="shared" si="4"/>
        <v/>
      </c>
      <c r="O30" s="23" t="str">
        <f t="shared" si="5"/>
        <v/>
      </c>
    </row>
    <row r="31" spans="1:22" x14ac:dyDescent="0.25">
      <c r="A31" s="1"/>
      <c r="B31" s="5"/>
      <c r="C31" s="6"/>
      <c r="D31" s="25"/>
      <c r="E31" s="21"/>
      <c r="F31" s="21"/>
      <c r="G31" s="20"/>
      <c r="H31" s="19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ref="N31:N50" si="6">IF(AND(J31="",K31="",L31="",M31=""),"",LARGE(J31:M31,1))</f>
        <v/>
      </c>
      <c r="O31" s="13" t="str">
        <f t="shared" ref="O31:O64" si="7">IF(N31="","",IF(I56="","Укажите возраст",N31*H56*I56))</f>
        <v/>
      </c>
    </row>
    <row r="32" spans="1:22" x14ac:dyDescent="0.25">
      <c r="A32" s="1"/>
      <c r="B32" s="67"/>
      <c r="C32" s="6"/>
      <c r="D32" s="25"/>
      <c r="E32" s="21"/>
      <c r="F32" s="21"/>
      <c r="G32" s="20"/>
      <c r="H32" s="19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6"/>
        <v/>
      </c>
      <c r="O32" s="18" t="str">
        <f t="shared" si="7"/>
        <v/>
      </c>
    </row>
    <row r="33" spans="1:15" x14ac:dyDescent="0.25">
      <c r="A33" s="1"/>
      <c r="B33" s="5"/>
      <c r="C33" s="6"/>
      <c r="D33" s="25"/>
      <c r="E33" s="21"/>
      <c r="F33" s="21"/>
      <c r="G33" s="20"/>
      <c r="H33" s="19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6"/>
        <v/>
      </c>
      <c r="O33" s="13" t="str">
        <f t="shared" si="7"/>
        <v/>
      </c>
    </row>
    <row r="34" spans="1:15" x14ac:dyDescent="0.25">
      <c r="A34" s="1"/>
      <c r="B34" s="5"/>
      <c r="C34" s="6"/>
      <c r="D34" s="25"/>
      <c r="E34" s="21"/>
      <c r="F34" s="21"/>
      <c r="G34" s="20"/>
      <c r="H34" s="19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6"/>
        <v/>
      </c>
      <c r="O34" s="13" t="str">
        <f t="shared" si="7"/>
        <v/>
      </c>
    </row>
    <row r="35" spans="1:15" x14ac:dyDescent="0.25">
      <c r="A35" s="1"/>
      <c r="B35" s="5"/>
      <c r="C35" s="6"/>
      <c r="D35" s="25"/>
      <c r="E35" s="21"/>
      <c r="F35" s="21"/>
      <c r="G35" s="20"/>
      <c r="H35" s="19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6"/>
        <v/>
      </c>
      <c r="O35" s="13" t="str">
        <f t="shared" si="7"/>
        <v/>
      </c>
    </row>
    <row r="36" spans="1:15" x14ac:dyDescent="0.25">
      <c r="A36" s="1"/>
      <c r="B36" s="5"/>
      <c r="C36" s="6"/>
      <c r="D36" s="25"/>
      <c r="E36" s="21"/>
      <c r="F36" s="21"/>
      <c r="G36" s="20"/>
      <c r="H36" s="19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6"/>
        <v/>
      </c>
      <c r="O36" s="13" t="str">
        <f t="shared" si="7"/>
        <v/>
      </c>
    </row>
    <row r="37" spans="1:15" x14ac:dyDescent="0.25">
      <c r="A37" s="1">
        <v>26</v>
      </c>
      <c r="B37" s="5"/>
      <c r="C37" s="6"/>
      <c r="D37" s="7"/>
      <c r="E37" s="21"/>
      <c r="F37" s="21"/>
      <c r="G37" s="20"/>
      <c r="H37" s="19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6"/>
        <v/>
      </c>
      <c r="O37" s="13" t="str">
        <f t="shared" si="7"/>
        <v/>
      </c>
    </row>
    <row r="38" spans="1:15" x14ac:dyDescent="0.25">
      <c r="A38" s="1">
        <v>27</v>
      </c>
      <c r="B38" s="67"/>
      <c r="C38" s="6"/>
      <c r="D38" s="7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si="6"/>
        <v/>
      </c>
      <c r="O38" s="13" t="str">
        <f t="shared" si="7"/>
        <v/>
      </c>
    </row>
    <row r="39" spans="1:15" x14ac:dyDescent="0.25">
      <c r="A39" s="1">
        <v>28</v>
      </c>
      <c r="B39" s="67"/>
      <c r="C39" s="6"/>
      <c r="D39" s="2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6"/>
        <v/>
      </c>
      <c r="O39" s="13" t="str">
        <f t="shared" si="7"/>
        <v/>
      </c>
    </row>
    <row r="40" spans="1:15" x14ac:dyDescent="0.25">
      <c r="A40" s="1"/>
      <c r="B40" s="65"/>
      <c r="C40" s="6"/>
      <c r="D40" s="6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6"/>
        <v/>
      </c>
      <c r="O40" s="18" t="str">
        <f t="shared" si="7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6"/>
        <v/>
      </c>
      <c r="O41" s="13" t="str">
        <f t="shared" si="7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6"/>
        <v/>
      </c>
      <c r="O42" s="13" t="str">
        <f t="shared" si="7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6"/>
        <v/>
      </c>
      <c r="O43" s="13" t="str">
        <f t="shared" si="7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6"/>
        <v/>
      </c>
      <c r="O44" s="13" t="str">
        <f t="shared" si="7"/>
        <v/>
      </c>
    </row>
    <row r="45" spans="1:15" x14ac:dyDescent="0.25">
      <c r="A45" s="1"/>
      <c r="B45" s="5"/>
      <c r="C45" s="6"/>
      <c r="D45" s="16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6"/>
        <v/>
      </c>
      <c r="O45" s="13" t="str">
        <f t="shared" si="7"/>
        <v/>
      </c>
    </row>
    <row r="46" spans="1:15" x14ac:dyDescent="0.25">
      <c r="A46" s="1"/>
      <c r="B46" s="5"/>
      <c r="C46" s="6"/>
      <c r="D46" s="16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6"/>
        <v/>
      </c>
      <c r="O46" s="13" t="str">
        <f t="shared" si="7"/>
        <v/>
      </c>
    </row>
    <row r="47" spans="1:15" x14ac:dyDescent="0.25">
      <c r="A47" s="1"/>
      <c r="B47" s="5"/>
      <c r="C47" s="6"/>
      <c r="D47" s="16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6"/>
        <v/>
      </c>
      <c r="O47" s="13" t="str">
        <f t="shared" si="7"/>
        <v/>
      </c>
    </row>
    <row r="48" spans="1:15" x14ac:dyDescent="0.25">
      <c r="A48" s="1"/>
      <c r="B48" s="5"/>
      <c r="C48" s="6"/>
      <c r="D48" s="16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6"/>
        <v/>
      </c>
      <c r="O48" s="13" t="str">
        <f t="shared" si="7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6"/>
        <v/>
      </c>
      <c r="O49" s="13" t="str">
        <f t="shared" si="7"/>
        <v/>
      </c>
    </row>
    <row r="50" spans="1:15" x14ac:dyDescent="0.25">
      <c r="A50" s="1"/>
      <c r="B50" s="5"/>
      <c r="C50" s="6"/>
      <c r="D50" s="16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6"/>
        <v/>
      </c>
      <c r="O50" s="13" t="str">
        <f t="shared" si="7"/>
        <v/>
      </c>
    </row>
    <row r="51" spans="1:15" x14ac:dyDescent="0.25">
      <c r="A51" s="1"/>
      <c r="B51" s="5"/>
      <c r="C51" s="6"/>
      <c r="D51" s="16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ref="N51:N64" si="8">IF(AND(J51="",K51="",L51="",M51=""),"",LARGE(J51:M51,1))</f>
        <v/>
      </c>
      <c r="O51" s="13" t="str">
        <f t="shared" si="7"/>
        <v/>
      </c>
    </row>
    <row r="52" spans="1:15" x14ac:dyDescent="0.25">
      <c r="A52" s="1"/>
      <c r="B52" s="5"/>
      <c r="C52" s="6"/>
      <c r="D52" s="16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8"/>
        <v/>
      </c>
      <c r="O52" s="13" t="str">
        <f t="shared" si="7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8"/>
        <v/>
      </c>
      <c r="O53" s="13" t="str">
        <f t="shared" si="7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8"/>
        <v/>
      </c>
      <c r="O54" s="13" t="str">
        <f t="shared" si="7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8"/>
        <v/>
      </c>
      <c r="O55" s="13" t="str">
        <f t="shared" si="7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8"/>
        <v/>
      </c>
      <c r="O56" s="13" t="str">
        <f t="shared" si="7"/>
        <v/>
      </c>
    </row>
    <row r="57" spans="1:15" x14ac:dyDescent="0.25">
      <c r="A57" s="1"/>
      <c r="B57" s="5"/>
      <c r="C57" s="6"/>
      <c r="D57" s="16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8"/>
        <v/>
      </c>
      <c r="O57" s="13" t="str">
        <f t="shared" si="7"/>
        <v/>
      </c>
    </row>
    <row r="58" spans="1:15" x14ac:dyDescent="0.25">
      <c r="A58" s="1"/>
      <c r="B58" s="5"/>
      <c r="C58" s="6"/>
      <c r="D58" s="16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8"/>
        <v/>
      </c>
      <c r="O58" s="13" t="str">
        <f t="shared" si="7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8"/>
        <v/>
      </c>
      <c r="O59" s="13" t="str">
        <f t="shared" si="7"/>
        <v/>
      </c>
    </row>
    <row r="60" spans="1:15" x14ac:dyDescent="0.25">
      <c r="A60" s="1"/>
      <c r="B60" s="5"/>
      <c r="C60" s="6"/>
      <c r="D60" s="16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8"/>
        <v/>
      </c>
      <c r="O60" s="13" t="str">
        <f t="shared" si="7"/>
        <v/>
      </c>
    </row>
    <row r="61" spans="1:15" x14ac:dyDescent="0.25">
      <c r="A61" s="1"/>
      <c r="B61" s="5"/>
      <c r="C61" s="6"/>
      <c r="D61" s="16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8"/>
        <v/>
      </c>
      <c r="O61" s="13" t="str">
        <f t="shared" si="7"/>
        <v/>
      </c>
    </row>
    <row r="62" spans="1:15" x14ac:dyDescent="0.25">
      <c r="A62" s="1"/>
      <c r="B62" s="5"/>
      <c r="C62" s="6"/>
      <c r="D62" s="16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8"/>
        <v/>
      </c>
      <c r="O62" s="13" t="str">
        <f t="shared" si="7"/>
        <v/>
      </c>
    </row>
    <row r="63" spans="1:15" x14ac:dyDescent="0.25">
      <c r="A63" s="1"/>
      <c r="B63" s="5"/>
      <c r="C63" s="6"/>
      <c r="D63" s="16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8"/>
        <v/>
      </c>
      <c r="O63" s="13" t="str">
        <f t="shared" si="7"/>
        <v/>
      </c>
    </row>
    <row r="64" spans="1:15" x14ac:dyDescent="0.25">
      <c r="A64" s="1"/>
      <c r="B64" s="5"/>
      <c r="C64" s="6"/>
      <c r="D64" s="16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8"/>
        <v/>
      </c>
      <c r="O64" s="13" t="str">
        <f t="shared" si="7"/>
        <v/>
      </c>
    </row>
    <row r="65" spans="1:9" x14ac:dyDescent="0.25">
      <c r="A65" s="1"/>
      <c r="B65" s="5"/>
      <c r="C65" s="6"/>
      <c r="D65" s="16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</row>
    <row r="66" spans="1:9" x14ac:dyDescent="0.25">
      <c r="A66" s="1"/>
      <c r="B66" s="5"/>
      <c r="C66" s="6"/>
      <c r="D66" s="5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</row>
    <row r="67" spans="1:9" x14ac:dyDescent="0.25">
      <c r="A67" s="1"/>
      <c r="B67" s="5"/>
      <c r="C67" s="6"/>
      <c r="D67" s="5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</row>
    <row r="68" spans="1:9" x14ac:dyDescent="0.25">
      <c r="A68" s="1"/>
      <c r="B68" s="5"/>
      <c r="C68" s="6"/>
      <c r="D68" s="5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</row>
    <row r="69" spans="1:9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</row>
    <row r="70" spans="1:9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</row>
    <row r="71" spans="1:9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</row>
    <row r="72" spans="1:9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</row>
    <row r="73" spans="1:9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</row>
    <row r="74" spans="1:9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</row>
    <row r="75" spans="1:9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</row>
    <row r="76" spans="1:9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</row>
    <row r="77" spans="1:9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</row>
    <row r="78" spans="1:9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</row>
    <row r="79" spans="1:9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</row>
    <row r="80" spans="1:9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</row>
    <row r="81" spans="1:9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</row>
    <row r="82" spans="1:9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</row>
    <row r="83" spans="1:9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</row>
    <row r="84" spans="1:9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</row>
    <row r="85" spans="1:9" x14ac:dyDescent="0.25">
      <c r="A85" s="1"/>
      <c r="B85" s="5"/>
      <c r="C85" s="6"/>
      <c r="D85" s="5"/>
      <c r="E85" s="8"/>
      <c r="F85" s="8"/>
      <c r="G85" s="9"/>
      <c r="H85" s="10" t="str">
        <f>IF(F85="","",INDEX('[3]ФШ (Муж)'!$B$3:$K$167,MATCH(F85,'[3]ФШ (Муж)'!$A$3:$A$167,0),MATCH(G85,'[3]ФШ (Муж)'!$B$2:$K$2,0)))</f>
        <v/>
      </c>
      <c r="I85" s="10" t="str">
        <f>IF(E85="","",IF(AND(E85&gt;22,E85&lt;41),1,INDEX('[3]ФШ (возраст)'!$B$1:$B$50,MATCH(E85,'[3]ФШ (возраст)'!$A$2:$A$50,))))</f>
        <v/>
      </c>
    </row>
    <row r="86" spans="1:9" x14ac:dyDescent="0.25">
      <c r="A86" s="1"/>
      <c r="B86" s="5"/>
      <c r="C86" s="6"/>
      <c r="D86" s="5"/>
      <c r="E86" s="8"/>
      <c r="F86" s="8"/>
      <c r="G86" s="9"/>
      <c r="H86" s="10" t="str">
        <f>IF(F86="","",INDEX('[3]ФШ (Муж)'!$B$3:$K$167,MATCH(F86,'[3]ФШ (Муж)'!$A$3:$A$167,0),MATCH(G86,'[3]ФШ (Муж)'!$B$2:$K$2,0)))</f>
        <v/>
      </c>
      <c r="I86" s="10" t="str">
        <f>IF(E86="","",IF(AND(E86&gt;22,E86&lt;41),1,INDEX('[3]ФШ (возраст)'!$B$1:$B$50,MATCH(E86,'[3]ФШ (возраст)'!$A$2:$A$50,))))</f>
        <v/>
      </c>
    </row>
    <row r="87" spans="1:9" x14ac:dyDescent="0.25">
      <c r="A87" s="1"/>
      <c r="B87" s="5"/>
      <c r="C87" s="6"/>
      <c r="D87" s="5"/>
      <c r="E87" s="8"/>
      <c r="F87" s="8"/>
      <c r="G87" s="9"/>
      <c r="H87" s="10" t="str">
        <f>IF(F87="","",INDEX('[3]ФШ (Муж)'!$B$3:$K$167,MATCH(F87,'[3]ФШ (Муж)'!$A$3:$A$167,0),MATCH(G87,'[3]ФШ (Муж)'!$B$2:$K$2,0)))</f>
        <v/>
      </c>
      <c r="I87" s="10" t="str">
        <f>IF(E87="","",IF(AND(E87&gt;22,E87&lt;41),1,INDEX('[3]ФШ (возраст)'!$B$1:$B$50,MATCH(E87,'[3]ФШ (возраст)'!$A$2:$A$50,))))</f>
        <v/>
      </c>
    </row>
    <row r="88" spans="1:9" x14ac:dyDescent="0.25">
      <c r="A88" s="1"/>
      <c r="B88" s="5"/>
      <c r="C88" s="6"/>
      <c r="D88" s="5"/>
      <c r="E88" s="8"/>
      <c r="F88" s="8"/>
      <c r="G88" s="9"/>
      <c r="H88" s="10" t="str">
        <f>IF(F88="","",INDEX('[3]ФШ (Муж)'!$B$3:$K$167,MATCH(F88,'[3]ФШ (Муж)'!$A$3:$A$167,0),MATCH(G88,'[3]ФШ (Муж)'!$B$2:$K$2,0)))</f>
        <v/>
      </c>
      <c r="I88" s="10" t="str">
        <f>IF(E88="","",IF(AND(E88&gt;22,E88&lt;41),1,INDEX('[3]ФШ (возраст)'!$B$1:$B$50,MATCH(E88,'[3]ФШ (возраст)'!$A$2:$A$50,))))</f>
        <v/>
      </c>
    </row>
    <row r="89" spans="1:9" x14ac:dyDescent="0.25">
      <c r="A89" s="1"/>
      <c r="B89" s="5"/>
      <c r="C89" s="6"/>
      <c r="D89" s="5"/>
      <c r="E89" s="8"/>
      <c r="F89" s="8"/>
      <c r="G89" s="9"/>
      <c r="H89" s="10" t="str">
        <f>IF(F89="","",INDEX('[3]ФШ (Муж)'!$B$3:$K$167,MATCH(F89,'[3]ФШ (Муж)'!$A$3:$A$167,0),MATCH(G89,'[3]ФШ (Муж)'!$B$2:$K$2,0)))</f>
        <v/>
      </c>
      <c r="I89" s="10" t="str">
        <f>IF(E89="","",IF(AND(E89&gt;22,E89&lt;41),1,INDEX('[3]ФШ (возраст)'!$B$1:$B$50,MATCH(E89,'[3]ФШ (возраст)'!$A$2:$A$50,))))</f>
        <v/>
      </c>
    </row>
    <row r="90" spans="1:9" x14ac:dyDescent="0.25">
      <c r="A90" s="130"/>
      <c r="B90" s="130"/>
    </row>
    <row r="91" spans="1:9" x14ac:dyDescent="0.25">
      <c r="A91" s="119"/>
      <c r="B91" s="119"/>
    </row>
    <row r="92" spans="1:9" ht="25.9" customHeight="1" x14ac:dyDescent="0.25">
      <c r="A92" s="120"/>
      <c r="B92" s="120"/>
    </row>
  </sheetData>
  <sheetProtection sheet="1" objects="1" scenarios="1"/>
  <sortState xmlns:xlrd2="http://schemas.microsoft.com/office/spreadsheetml/2017/richdata2" ref="B29:O42">
    <sortCondition ref="B29:B42"/>
  </sortState>
  <mergeCells count="6">
    <mergeCell ref="A90:B92"/>
    <mergeCell ref="A1:B3"/>
    <mergeCell ref="C1:O1"/>
    <mergeCell ref="Q16:U16"/>
    <mergeCell ref="Q2:U2"/>
    <mergeCell ref="Q3:U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5"/>
  <sheetViews>
    <sheetView workbookViewId="0">
      <selection activeCell="P25" sqref="P25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31" x14ac:dyDescent="0.25">
      <c r="A1" s="119"/>
      <c r="B1" s="119"/>
      <c r="C1" s="118" t="s">
        <v>95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31" x14ac:dyDescent="0.25">
      <c r="A2" s="119"/>
      <c r="B2" s="119"/>
      <c r="C2" s="15" t="s">
        <v>18</v>
      </c>
      <c r="D2" s="15"/>
      <c r="E2" s="15" t="s">
        <v>60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20"/>
      <c r="B3" s="120"/>
      <c r="Q3" s="121" t="s">
        <v>28</v>
      </c>
      <c r="R3" s="121"/>
      <c r="S3" s="121"/>
      <c r="T3" s="121"/>
      <c r="U3" s="121"/>
    </row>
    <row r="4" spans="1:31" ht="30.75" thickBot="1" x14ac:dyDescent="0.3">
      <c r="A4" s="1" t="s">
        <v>0</v>
      </c>
      <c r="B4" s="2" t="s">
        <v>1</v>
      </c>
      <c r="C4" s="3" t="s">
        <v>2</v>
      </c>
      <c r="D4" s="3" t="s">
        <v>19</v>
      </c>
      <c r="E4" s="3" t="s">
        <v>3</v>
      </c>
      <c r="F4" s="2" t="s">
        <v>4</v>
      </c>
      <c r="G4" s="2" t="s">
        <v>5</v>
      </c>
      <c r="H4" s="3" t="s">
        <v>20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  <c r="Q4" s="122" t="s">
        <v>35</v>
      </c>
      <c r="R4" s="123"/>
      <c r="S4" s="123"/>
      <c r="T4" s="123"/>
      <c r="U4" s="124"/>
    </row>
    <row r="5" spans="1:31" s="15" customForma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Q5" s="54">
        <v>52</v>
      </c>
      <c r="R5" s="57">
        <v>180</v>
      </c>
      <c r="S5" s="42">
        <v>152.5</v>
      </c>
      <c r="T5" s="42">
        <v>135</v>
      </c>
      <c r="U5" s="43">
        <v>120</v>
      </c>
    </row>
    <row r="6" spans="1:31" x14ac:dyDescent="0.25">
      <c r="A6" s="1"/>
      <c r="B6" s="5"/>
      <c r="C6" s="6"/>
      <c r="D6" s="7"/>
      <c r="E6" s="8"/>
      <c r="F6" s="8"/>
      <c r="G6" s="9"/>
      <c r="H6" s="10" t="str">
        <f>IF(F6="","",INDEX('[1]ФМ (Жен)'!$B$3:$K$102,MATCH(F6,'[1]ФМ (Жен)'!$A$3:$A$102,0),MATCH(G6,'[1]ФМ (Жен)'!$B$2:$K$2,0)))</f>
        <v/>
      </c>
      <c r="I6" s="10" t="str">
        <f>IF(E6="","",IF(AND(E6&gt;22,E6&lt;41),1,INDEX('[1]ФМ (возраст)'!$B$1:$B$50,MATCH(E6,'[1]ФМ (возраст)'!$A$2:$A$50,))))</f>
        <v/>
      </c>
      <c r="J6" s="9"/>
      <c r="K6" s="9"/>
      <c r="L6" s="9"/>
      <c r="M6" s="9"/>
      <c r="N6" s="12" t="str">
        <f t="shared" ref="N6:N12" si="0">IF(AND(J6="",K6="",L6="",M6=""),"",LARGE(J6:M6,1))</f>
        <v/>
      </c>
      <c r="O6" s="13" t="str">
        <f t="shared" ref="O6:O12" si="1">IF(N6="","",IF(I6="","Укажите возраст",N6*H6*I6))</f>
        <v/>
      </c>
      <c r="Q6" s="55">
        <v>56</v>
      </c>
      <c r="R6" s="58">
        <v>190</v>
      </c>
      <c r="S6" s="32">
        <v>160</v>
      </c>
      <c r="T6" s="32">
        <v>145</v>
      </c>
      <c r="U6" s="44">
        <v>127.5</v>
      </c>
    </row>
    <row r="7" spans="1:31" x14ac:dyDescent="0.25">
      <c r="A7" s="1">
        <v>1</v>
      </c>
      <c r="B7" s="5" t="s">
        <v>57</v>
      </c>
      <c r="C7" s="6" t="s">
        <v>50</v>
      </c>
      <c r="D7" s="68" t="s">
        <v>51</v>
      </c>
      <c r="E7" s="8">
        <v>32</v>
      </c>
      <c r="F7" s="8">
        <v>59</v>
      </c>
      <c r="G7" s="9">
        <v>500</v>
      </c>
      <c r="H7" s="10">
        <f>IF(F7="","",INDEX('[1]ФМ (Жен)'!$B$3:$K$102,MATCH(F7,'[1]ФМ (Жен)'!$A$3:$A$102,0),MATCH(G7,'[1]ФМ (Жен)'!$B$2:$K$2,0)))</f>
        <v>0.86639999999999995</v>
      </c>
      <c r="I7" s="10">
        <f>IF(E7="","",IF(AND(E7&gt;22,E7&lt;41),1,INDEX('[1]ФМ (возраст)'!$B$1:$B$50,MATCH(E7,'[1]ФМ (возраст)'!$A$2:$A$50,))))</f>
        <v>1</v>
      </c>
      <c r="J7" s="9">
        <v>95</v>
      </c>
      <c r="K7" s="9">
        <v>-100</v>
      </c>
      <c r="L7" s="9">
        <v>-100</v>
      </c>
      <c r="M7" s="9"/>
      <c r="N7" s="12">
        <f t="shared" si="0"/>
        <v>95</v>
      </c>
      <c r="O7" s="13">
        <f t="shared" si="1"/>
        <v>82.307999999999993</v>
      </c>
      <c r="Q7" s="55">
        <v>60</v>
      </c>
      <c r="R7" s="58">
        <v>200</v>
      </c>
      <c r="S7" s="32">
        <v>170</v>
      </c>
      <c r="T7" s="32">
        <v>150</v>
      </c>
      <c r="U7" s="44">
        <v>132.5</v>
      </c>
    </row>
    <row r="8" spans="1:31" x14ac:dyDescent="0.25">
      <c r="A8" s="1"/>
      <c r="B8" s="5" t="s">
        <v>134</v>
      </c>
      <c r="C8" s="6" t="s">
        <v>105</v>
      </c>
      <c r="D8" s="7" t="s">
        <v>135</v>
      </c>
      <c r="E8" s="8">
        <v>28</v>
      </c>
      <c r="F8" s="8">
        <v>68</v>
      </c>
      <c r="G8" s="9">
        <v>200</v>
      </c>
      <c r="H8" s="10">
        <f>IF(F8="","",INDEX('[1]ФМ (Жен)'!$B$3:$K$102,MATCH(F8,'[1]ФМ (Жен)'!$A$3:$A$102,0),MATCH(G8,'[1]ФМ (Жен)'!$B$2:$K$2,0)))</f>
        <v>0.77210000000000001</v>
      </c>
      <c r="I8" s="10">
        <f>IF(E8="","",IF(AND(E8&gt;22,E8&lt;41),1,INDEX('[1]ФМ (возраст)'!$B$1:$B$50,MATCH(E8,'[1]ФМ (возраст)'!$A$2:$A$50,))))</f>
        <v>1</v>
      </c>
      <c r="J8" s="9">
        <v>100</v>
      </c>
      <c r="K8" s="9">
        <v>115</v>
      </c>
      <c r="L8" s="9">
        <v>130</v>
      </c>
      <c r="M8" s="9"/>
      <c r="N8" s="12">
        <f t="shared" si="0"/>
        <v>130</v>
      </c>
      <c r="O8" s="13">
        <f t="shared" si="1"/>
        <v>100.373</v>
      </c>
      <c r="Q8" s="55">
        <v>67.5</v>
      </c>
      <c r="R8" s="58">
        <v>212.5</v>
      </c>
      <c r="S8" s="32">
        <v>182.5</v>
      </c>
      <c r="T8" s="32">
        <v>162.5</v>
      </c>
      <c r="U8" s="44">
        <v>142.5</v>
      </c>
    </row>
    <row r="9" spans="1:31" x14ac:dyDescent="0.25">
      <c r="A9" s="1"/>
      <c r="B9" s="5" t="s">
        <v>145</v>
      </c>
      <c r="C9" s="6" t="s">
        <v>50</v>
      </c>
      <c r="D9" s="7" t="s">
        <v>146</v>
      </c>
      <c r="E9" s="8">
        <v>19</v>
      </c>
      <c r="F9" s="8">
        <v>60</v>
      </c>
      <c r="G9" s="9"/>
      <c r="H9" s="10">
        <f>IF(F9="","",INDEX('[1]ФМ (Жен)'!$B$3:$K$102,MATCH(F9,'[1]ФМ (Жен)'!$A$3:$A$102,0),MATCH(G9,'[1]ФМ (Жен)'!$B$2:$K$2,0)))</f>
        <v>0.86029999999999995</v>
      </c>
      <c r="I9" s="10">
        <f>IF(E9="","",IF(AND(E9&gt;22,E9&lt;41),1,INDEX('[1]ФМ (возраст)'!$B$1:$B$50,MATCH(E9,'[1]ФМ (возраст)'!$A$2:$A$50,))))</f>
        <v>1</v>
      </c>
      <c r="J9" s="9">
        <v>100</v>
      </c>
      <c r="K9" s="9">
        <v>115</v>
      </c>
      <c r="L9" s="9">
        <v>-125</v>
      </c>
      <c r="M9" s="9"/>
      <c r="N9" s="12">
        <f t="shared" si="0"/>
        <v>115</v>
      </c>
      <c r="O9" s="13">
        <f t="shared" si="1"/>
        <v>98.9345</v>
      </c>
      <c r="Q9" s="55">
        <v>75</v>
      </c>
      <c r="R9" s="58">
        <v>222.5</v>
      </c>
      <c r="S9" s="32">
        <v>192.5</v>
      </c>
      <c r="T9" s="32">
        <v>170</v>
      </c>
      <c r="U9" s="44">
        <v>150</v>
      </c>
    </row>
    <row r="10" spans="1:31" x14ac:dyDescent="0.25">
      <c r="A10" s="1"/>
      <c r="B10" s="67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55">
        <v>82.5</v>
      </c>
      <c r="R10" s="58">
        <v>232.5</v>
      </c>
      <c r="S10" s="32">
        <v>200</v>
      </c>
      <c r="T10" s="32">
        <v>177.5</v>
      </c>
      <c r="U10" s="44">
        <v>157.5</v>
      </c>
    </row>
    <row r="11" spans="1:31" x14ac:dyDescent="0.25">
      <c r="A11" s="1"/>
      <c r="B11" s="65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55">
        <v>90</v>
      </c>
      <c r="R11" s="58">
        <v>237.5</v>
      </c>
      <c r="S11" s="32">
        <v>205</v>
      </c>
      <c r="T11" s="32">
        <v>185</v>
      </c>
      <c r="U11" s="44">
        <v>162.5</v>
      </c>
    </row>
    <row r="12" spans="1:31" ht="15" customHeight="1" thickBot="1" x14ac:dyDescent="0.3">
      <c r="A12" s="1"/>
      <c r="B12" s="65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  <c r="Q12" s="56" t="s">
        <v>36</v>
      </c>
      <c r="R12" s="59">
        <v>242.5</v>
      </c>
      <c r="S12" s="45">
        <v>215</v>
      </c>
      <c r="T12" s="45">
        <v>192.5</v>
      </c>
      <c r="U12" s="46">
        <v>170</v>
      </c>
    </row>
    <row r="13" spans="1:31" ht="15.75" hidden="1" customHeight="1" x14ac:dyDescent="0.25">
      <c r="A13" s="1"/>
      <c r="B13" s="5"/>
      <c r="C13" s="6"/>
      <c r="D13" s="7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>IF(AND(J13="",K13="",L13="",M13=""),"",LARGE(J13:M13,1))</f>
        <v/>
      </c>
      <c r="O13" s="13" t="str">
        <f>IF(N13="","",IF(I13="","Укажите возраст",N13*H13*I13))</f>
        <v/>
      </c>
      <c r="R13" s="50"/>
      <c r="S13" s="50"/>
      <c r="T13" s="50"/>
      <c r="U13" s="50"/>
    </row>
    <row r="14" spans="1:31" ht="15" hidden="1" customHeight="1" x14ac:dyDescent="0.25">
      <c r="A14" s="1"/>
      <c r="B14" s="5"/>
      <c r="C14" s="6"/>
      <c r="D14" s="7"/>
      <c r="E14" s="8"/>
      <c r="F14" s="8"/>
      <c r="G14" s="9"/>
      <c r="H14" s="10" t="str">
        <f>IF(F14="","",INDEX('[4]ФМ (Жен)'!$B$3:$K$102,MATCH(F14,'[4]ФМ (Жен)'!$A$3:$A$102,0),MATCH(G14,'[4]ФМ (Жен)'!$B$2:$K$2,0)))</f>
        <v/>
      </c>
      <c r="I14" s="10" t="str">
        <f>IF(E14="","",IF(AND(E14&gt;22,E14&lt;41),1,INDEX('[4]ФМ (возраст)'!$B$1:$B$50,MATCH(E14,'[4]ФМ (возраст)'!$A$2:$A$50,))))</f>
        <v/>
      </c>
      <c r="J14" s="9"/>
      <c r="K14" s="9"/>
      <c r="L14" s="9"/>
      <c r="M14" s="9"/>
      <c r="N14" s="12" t="str">
        <f>IF(AND(J14="",K14="",L14="",M14=""),"",LARGE(J14:M14,1))</f>
        <v/>
      </c>
      <c r="O14" s="13" t="str">
        <f>IF(N14="","",IF(I14="","Укажите возраст",N14*H14*I14))</f>
        <v/>
      </c>
    </row>
    <row r="15" spans="1:31" ht="15.75" hidden="1" customHeight="1" x14ac:dyDescent="0.25">
      <c r="A15" s="1"/>
      <c r="B15" s="5"/>
      <c r="C15" s="6"/>
      <c r="D15" s="14"/>
      <c r="E15" s="8"/>
      <c r="F15" s="8"/>
      <c r="G15" s="9"/>
      <c r="H15" s="10" t="str">
        <f>IF(F15="","",INDEX('[4]ФМ (Жен)'!$B$3:$K$102,MATCH(F15,'[4]ФМ (Жен)'!$A$3:$A$102,0),MATCH(G15,'[4]ФМ (Жен)'!$B$2:$K$2,0)))</f>
        <v/>
      </c>
      <c r="I15" s="10" t="str">
        <f>IF(E15="","",IF(AND(E15&gt;22,E15&lt;41),1,INDEX('[4]ФМ (возраст)'!$B$1:$B$50,MATCH(E15,'[4]ФМ (возраст)'!$A$2:$A$50,))))</f>
        <v/>
      </c>
      <c r="J15" s="9"/>
      <c r="K15" s="9"/>
      <c r="L15" s="9"/>
      <c r="M15" s="9"/>
      <c r="N15" s="12" t="str">
        <f>IF(AND(J15="",K15="",L15="",M15=""),"",LARGE(J15:M15,1))</f>
        <v/>
      </c>
      <c r="O15" s="13" t="str">
        <f>IF(N15="","",IF(I15="","Укажите возраст",N15*H15*I15))</f>
        <v/>
      </c>
    </row>
    <row r="16" spans="1:31" ht="15" hidden="1" customHeight="1" thickBot="1" x14ac:dyDescent="0.3">
      <c r="A16" s="1"/>
      <c r="B16" s="5"/>
      <c r="C16" s="6"/>
      <c r="D16" s="5"/>
      <c r="E16" s="8"/>
      <c r="F16" s="8"/>
      <c r="G16" s="9"/>
      <c r="H16" s="10" t="str">
        <f>IF(F16="","",INDEX('[4]ФМ (Жен)'!$B$3:$K$102,MATCH(F16,'[4]ФМ (Жен)'!$A$3:$A$102,0),MATCH(G16,'[4]ФМ (Жен)'!$B$2:$K$2,0)))</f>
        <v/>
      </c>
      <c r="I16" s="10" t="str">
        <f>IF(E16="","",IF(AND(E16&gt;22,E16&lt;41),1,INDEX('[4]ФМ (возраст)'!$B$1:$B$50,MATCH(E16,'[4]ФМ (возраст)'!$A$2:$A$50,))))</f>
        <v/>
      </c>
      <c r="J16" s="9"/>
      <c r="K16" s="9"/>
      <c r="L16" s="9"/>
      <c r="M16" s="9"/>
      <c r="N16" s="12" t="str">
        <f>IF(AND(J16="",K16="",L16="",M16=""),"",LARGE(J16:M16,1))</f>
        <v/>
      </c>
      <c r="O16" s="13" t="str">
        <f>IF(N16="","",IF(I16="","Укажите возраст",N16*H16*I16))</f>
        <v/>
      </c>
    </row>
    <row r="17" spans="1:21" ht="30.75" thickBot="1" x14ac:dyDescent="0.3">
      <c r="A17" s="1" t="s">
        <v>0</v>
      </c>
      <c r="B17" s="2" t="s">
        <v>1</v>
      </c>
      <c r="C17" s="3" t="s">
        <v>2</v>
      </c>
      <c r="D17" s="3" t="s">
        <v>19</v>
      </c>
      <c r="E17" s="3" t="s">
        <v>3</v>
      </c>
      <c r="F17" s="2" t="s">
        <v>4</v>
      </c>
      <c r="G17" s="2" t="s">
        <v>5</v>
      </c>
      <c r="H17" s="3" t="s">
        <v>6</v>
      </c>
      <c r="I17" s="3" t="s">
        <v>7</v>
      </c>
      <c r="J17" s="2" t="s">
        <v>21</v>
      </c>
      <c r="K17" s="2" t="s">
        <v>22</v>
      </c>
      <c r="L17" s="2" t="s">
        <v>23</v>
      </c>
      <c r="M17" s="2" t="s">
        <v>24</v>
      </c>
      <c r="N17" s="2" t="s">
        <v>25</v>
      </c>
      <c r="O17" s="3" t="s">
        <v>17</v>
      </c>
      <c r="Q17" s="122" t="s">
        <v>29</v>
      </c>
      <c r="R17" s="123"/>
      <c r="S17" s="123"/>
      <c r="T17" s="123"/>
      <c r="U17" s="124"/>
    </row>
    <row r="18" spans="1:21" s="24" customFormat="1" x14ac:dyDescent="0.25">
      <c r="A18" s="1">
        <v>2</v>
      </c>
      <c r="B18" s="5" t="s">
        <v>96</v>
      </c>
      <c r="C18" s="6"/>
      <c r="D18" s="25" t="s">
        <v>97</v>
      </c>
      <c r="E18" s="21">
        <v>23</v>
      </c>
      <c r="F18" s="21">
        <v>73</v>
      </c>
      <c r="G18" s="20">
        <v>800</v>
      </c>
      <c r="H18" s="19">
        <f>IF(F18="","",INDEX('[3]ФШ (Муж)'!$B$3:$K$167,MATCH(F18,'[3]ФШ (Муж)'!$A$3:$A$167,0),MATCH(G18,'[3]ФШ (Муж)'!$B$2:$K$2,0)))</f>
        <v>0.67300000000000004</v>
      </c>
      <c r="I18" s="19">
        <f>IF(E18="","",IF(AND(E18&gt;22,E18&lt;41),1,INDEX('[3]ФШ (возраст)'!$B$1:$B$50,MATCH(E18,'[3]ФШ (возраст)'!$A$2:$A$50,))))</f>
        <v>1</v>
      </c>
      <c r="J18" s="20">
        <v>190</v>
      </c>
      <c r="K18" s="20">
        <v>200</v>
      </c>
      <c r="L18" s="20">
        <v>-210</v>
      </c>
      <c r="M18" s="20"/>
      <c r="N18" s="22">
        <f t="shared" ref="N18:N32" si="2">IF(AND(J18="",K18="",L18="",M18=""),"",LARGE(J18:M18,1))</f>
        <v>200</v>
      </c>
      <c r="O18" s="23">
        <f t="shared" ref="O18:O32" si="3">IF(N18="","",IF(I18="","Укажите возраст",N18*H18*I18))</f>
        <v>134.60000000000002</v>
      </c>
      <c r="Q18" s="108" t="s">
        <v>34</v>
      </c>
      <c r="R18" s="109" t="s">
        <v>30</v>
      </c>
      <c r="S18" s="109" t="s">
        <v>31</v>
      </c>
      <c r="T18" s="109" t="s">
        <v>32</v>
      </c>
      <c r="U18" s="110" t="s">
        <v>33</v>
      </c>
    </row>
    <row r="19" spans="1:21" s="24" customFormat="1" x14ac:dyDescent="0.25">
      <c r="A19" s="1">
        <v>3</v>
      </c>
      <c r="B19" s="67" t="s">
        <v>98</v>
      </c>
      <c r="C19" s="6" t="s">
        <v>99</v>
      </c>
      <c r="D19" s="7" t="s">
        <v>100</v>
      </c>
      <c r="E19" s="21">
        <v>26</v>
      </c>
      <c r="F19" s="21">
        <v>66</v>
      </c>
      <c r="G19" s="20">
        <v>900</v>
      </c>
      <c r="H19" s="19">
        <f>IF(F19="","",INDEX('[3]ФШ (Муж)'!$B$3:$K$167,MATCH(F19,'[3]ФШ (Муж)'!$A$3:$A$167,0),MATCH(G19,'[3]ФШ (Муж)'!$B$2:$K$2,0)))</f>
        <v>0.73170000000000002</v>
      </c>
      <c r="I19" s="19">
        <f>IF(E19="","",IF(AND(E19&gt;22,E19&lt;41),1,INDEX('[3]ФШ (возраст)'!$B$1:$B$50,MATCH(E19,'[3]ФШ (возраст)'!$A$2:$A$50,))))</f>
        <v>1</v>
      </c>
      <c r="J19" s="20">
        <v>180</v>
      </c>
      <c r="K19" s="20"/>
      <c r="L19" s="20"/>
      <c r="M19" s="20"/>
      <c r="N19" s="22">
        <f t="shared" si="2"/>
        <v>180</v>
      </c>
      <c r="O19" s="23">
        <f t="shared" si="3"/>
        <v>131.70600000000002</v>
      </c>
      <c r="Q19" s="111">
        <v>52</v>
      </c>
      <c r="R19" s="112">
        <v>257.5</v>
      </c>
      <c r="S19" s="112">
        <v>227.5</v>
      </c>
      <c r="T19" s="112">
        <v>197.5</v>
      </c>
      <c r="U19" s="113">
        <v>175</v>
      </c>
    </row>
    <row r="20" spans="1:21" s="24" customFormat="1" x14ac:dyDescent="0.25">
      <c r="A20" s="1">
        <v>4</v>
      </c>
      <c r="B20" s="5" t="s">
        <v>58</v>
      </c>
      <c r="C20" s="6" t="s">
        <v>101</v>
      </c>
      <c r="D20" s="68" t="s">
        <v>102</v>
      </c>
      <c r="E20" s="21">
        <v>37</v>
      </c>
      <c r="F20" s="21">
        <v>74</v>
      </c>
      <c r="G20" s="20">
        <v>800</v>
      </c>
      <c r="H20" s="19">
        <f>IF(F20="","",INDEX('[3]ФШ (Муж)'!$B$3:$K$167,MATCH(F20,'[3]ФШ (Муж)'!$A$3:$A$167,0),MATCH(G20,'[3]ФШ (Муж)'!$B$2:$K$2,0)))</f>
        <v>0.66590000000000005</v>
      </c>
      <c r="I20" s="19">
        <f>IF(E20="","",IF(AND(E20&gt;22,E20&lt;41),1,INDEX('[3]ФШ (возраст)'!$B$1:$B$50,MATCH(E20,'[3]ФШ (возраст)'!$A$2:$A$50,))))</f>
        <v>1</v>
      </c>
      <c r="J20" s="20">
        <v>-220</v>
      </c>
      <c r="K20" s="20">
        <v>220</v>
      </c>
      <c r="L20" s="20">
        <v>-240</v>
      </c>
      <c r="M20" s="20"/>
      <c r="N20" s="22">
        <f t="shared" si="2"/>
        <v>220</v>
      </c>
      <c r="O20" s="23">
        <f t="shared" si="3"/>
        <v>146.49800000000002</v>
      </c>
      <c r="Q20" s="111">
        <v>56</v>
      </c>
      <c r="R20" s="112">
        <v>275</v>
      </c>
      <c r="S20" s="112">
        <v>242.5</v>
      </c>
      <c r="T20" s="112">
        <v>212.5</v>
      </c>
      <c r="U20" s="113">
        <v>187.5</v>
      </c>
    </row>
    <row r="21" spans="1:21" s="24" customFormat="1" x14ac:dyDescent="0.25">
      <c r="A21" s="1">
        <v>5</v>
      </c>
      <c r="B21" s="5" t="s">
        <v>103</v>
      </c>
      <c r="C21" s="6" t="s">
        <v>50</v>
      </c>
      <c r="D21" s="7"/>
      <c r="E21" s="21">
        <v>19</v>
      </c>
      <c r="F21" s="21">
        <v>98</v>
      </c>
      <c r="G21" s="20">
        <v>500</v>
      </c>
      <c r="H21" s="19">
        <f>IF(F21="","",INDEX('[3]ФШ (Муж)'!$B$3:$K$167,MATCH(F21,'[3]ФШ (Муж)'!$A$3:$A$167,0),MATCH(G21,'[3]ФШ (Муж)'!$B$2:$K$2,0)))</f>
        <v>0.55779999999999996</v>
      </c>
      <c r="I21" s="19">
        <f>IF(E21="","",IF(AND(E21&gt;22,E21&lt;41),1,INDEX('[3]ФШ (возраст)'!$B$1:$B$50,MATCH(E21,'[3]ФШ (возраст)'!$A$2:$A$50,))))</f>
        <v>1.06</v>
      </c>
      <c r="J21" s="20">
        <v>200</v>
      </c>
      <c r="K21" s="20">
        <v>-220</v>
      </c>
      <c r="L21" s="20">
        <v>-235</v>
      </c>
      <c r="M21" s="20"/>
      <c r="N21" s="22">
        <f t="shared" si="2"/>
        <v>200</v>
      </c>
      <c r="O21" s="23">
        <f t="shared" si="3"/>
        <v>118.25359999999999</v>
      </c>
      <c r="Q21" s="111">
        <v>60</v>
      </c>
      <c r="R21" s="112">
        <v>290</v>
      </c>
      <c r="S21" s="112">
        <v>255</v>
      </c>
      <c r="T21" s="112">
        <v>227.5</v>
      </c>
      <c r="U21" s="113">
        <v>200</v>
      </c>
    </row>
    <row r="22" spans="1:21" s="24" customFormat="1" x14ac:dyDescent="0.25">
      <c r="A22" s="1">
        <v>6</v>
      </c>
      <c r="B22" s="67" t="s">
        <v>104</v>
      </c>
      <c r="C22" s="6" t="s">
        <v>105</v>
      </c>
      <c r="D22" s="25" t="s">
        <v>106</v>
      </c>
      <c r="E22" s="21">
        <v>27</v>
      </c>
      <c r="F22" s="21">
        <v>100</v>
      </c>
      <c r="G22" s="20">
        <v>100</v>
      </c>
      <c r="H22" s="19">
        <f>IF(F22="","",INDEX('[3]ФШ (Муж)'!$B$3:$K$167,MATCH(F22,'[3]ФШ (Муж)'!$A$3:$A$167,0),MATCH(G22,'[3]ФШ (Муж)'!$B$2:$K$2,0)))</f>
        <v>0.55379999999999996</v>
      </c>
      <c r="I22" s="19">
        <f>IF(E22="","",IF(AND(E22&gt;22,E22&lt;41),1,INDEX('[3]ФШ (возраст)'!$B$1:$B$50,MATCH(E22,'[3]ФШ (возраст)'!$A$2:$A$50,))))</f>
        <v>1</v>
      </c>
      <c r="J22" s="20">
        <v>210</v>
      </c>
      <c r="K22" s="20">
        <v>225</v>
      </c>
      <c r="L22" s="20">
        <v>-240</v>
      </c>
      <c r="M22" s="20"/>
      <c r="N22" s="22">
        <f t="shared" si="2"/>
        <v>225</v>
      </c>
      <c r="O22" s="23">
        <f t="shared" si="3"/>
        <v>124.60499999999999</v>
      </c>
      <c r="Q22" s="111">
        <v>67.5</v>
      </c>
      <c r="R22" s="112">
        <v>315</v>
      </c>
      <c r="S22" s="112">
        <v>277.5</v>
      </c>
      <c r="T22" s="112">
        <v>245</v>
      </c>
      <c r="U22" s="113">
        <v>217.5</v>
      </c>
    </row>
    <row r="23" spans="1:21" s="24" customFormat="1" x14ac:dyDescent="0.25">
      <c r="A23" s="1">
        <v>7</v>
      </c>
      <c r="B23" s="5" t="s">
        <v>54</v>
      </c>
      <c r="C23" s="6" t="s">
        <v>99</v>
      </c>
      <c r="D23" s="25">
        <v>1997</v>
      </c>
      <c r="E23" s="21">
        <v>47</v>
      </c>
      <c r="F23" s="21">
        <v>95</v>
      </c>
      <c r="G23" s="20">
        <v>700</v>
      </c>
      <c r="H23" s="19">
        <f>IF(F23="","",INDEX('[3]ФШ (Муж)'!$B$3:$K$167,MATCH(F23,'[3]ФШ (Муж)'!$A$3:$A$167,0),MATCH(G23,'[3]ФШ (Муж)'!$B$2:$K$2,0)))</f>
        <v>0.56569999999999998</v>
      </c>
      <c r="I23" s="19">
        <f>IF(E23="","",IF(AND(E23&gt;22,E23&lt;41),1,INDEX('[3]ФШ (возраст)'!$B$1:$B$50,MATCH(E23,'[3]ФШ (возраст)'!$A$2:$A$50,))))</f>
        <v>1.069</v>
      </c>
      <c r="J23" s="20">
        <v>220</v>
      </c>
      <c r="K23" s="20">
        <v>240</v>
      </c>
      <c r="L23" s="20">
        <v>-260</v>
      </c>
      <c r="M23" s="20"/>
      <c r="N23" s="22">
        <f t="shared" si="2"/>
        <v>240</v>
      </c>
      <c r="O23" s="23">
        <f t="shared" si="3"/>
        <v>145.13599199999999</v>
      </c>
      <c r="Q23" s="111">
        <v>75</v>
      </c>
      <c r="R23" s="112">
        <v>335</v>
      </c>
      <c r="S23" s="112">
        <v>295</v>
      </c>
      <c r="T23" s="112">
        <v>260</v>
      </c>
      <c r="U23" s="113">
        <v>232.5</v>
      </c>
    </row>
    <row r="24" spans="1:21" s="24" customFormat="1" x14ac:dyDescent="0.25">
      <c r="A24" s="1">
        <v>8</v>
      </c>
      <c r="B24" s="67" t="s">
        <v>107</v>
      </c>
      <c r="C24" s="6" t="s">
        <v>50</v>
      </c>
      <c r="D24" s="25" t="s">
        <v>108</v>
      </c>
      <c r="E24" s="21">
        <v>36</v>
      </c>
      <c r="F24" s="21">
        <v>100</v>
      </c>
      <c r="G24" s="20">
        <v>100</v>
      </c>
      <c r="H24" s="19">
        <f>IF(F24="","",INDEX('[3]ФШ (Муж)'!$B$3:$K$167,MATCH(F24,'[3]ФШ (Муж)'!$A$3:$A$167,0),MATCH(G24,'[3]ФШ (Муж)'!$B$2:$K$2,0)))</f>
        <v>0.55379999999999996</v>
      </c>
      <c r="I24" s="19">
        <f>IF(E24="","",IF(AND(E24&gt;22,E24&lt;41),1,INDEX('[3]ФШ (возраст)'!$B$1:$B$50,MATCH(E24,'[3]ФШ (возраст)'!$A$2:$A$50,))))</f>
        <v>1</v>
      </c>
      <c r="J24" s="20">
        <v>320</v>
      </c>
      <c r="K24" s="20">
        <v>340</v>
      </c>
      <c r="L24" s="20"/>
      <c r="M24" s="20"/>
      <c r="N24" s="22">
        <f t="shared" si="2"/>
        <v>340</v>
      </c>
      <c r="O24" s="23">
        <f t="shared" si="3"/>
        <v>188.29199999999997</v>
      </c>
      <c r="Q24" s="111">
        <v>82.5</v>
      </c>
      <c r="R24" s="112">
        <v>352.5</v>
      </c>
      <c r="S24" s="112">
        <v>310</v>
      </c>
      <c r="T24" s="112">
        <v>272.5</v>
      </c>
      <c r="U24" s="113">
        <v>242.5</v>
      </c>
    </row>
    <row r="25" spans="1:21" s="24" customFormat="1" x14ac:dyDescent="0.25">
      <c r="A25" s="1">
        <v>9</v>
      </c>
      <c r="B25" s="5" t="s">
        <v>70</v>
      </c>
      <c r="C25" s="6" t="s">
        <v>50</v>
      </c>
      <c r="D25" s="68" t="s">
        <v>73</v>
      </c>
      <c r="E25" s="21">
        <v>37</v>
      </c>
      <c r="F25" s="21">
        <v>69</v>
      </c>
      <c r="G25" s="20"/>
      <c r="H25" s="19">
        <f>IF(F25="","",INDEX('[3]ФШ (Муж)'!$B$3:$K$167,MATCH(F25,'[3]ФШ (Муж)'!$A$3:$A$167,0),MATCH(G25,'[3]ФШ (Муж)'!$B$2:$K$2,0)))</f>
        <v>0.71189999999999998</v>
      </c>
      <c r="I25" s="19">
        <f>IF(E25="","",IF(AND(E25&gt;22,E25&lt;41),1,INDEX('[3]ФШ (возраст)'!$B$1:$B$50,MATCH(E25,'[3]ФШ (возраст)'!$A$2:$A$50,))))</f>
        <v>1</v>
      </c>
      <c r="J25" s="20">
        <v>-200</v>
      </c>
      <c r="K25" s="20">
        <v>220</v>
      </c>
      <c r="L25" s="20">
        <v>230</v>
      </c>
      <c r="M25" s="20"/>
      <c r="N25" s="22">
        <f t="shared" si="2"/>
        <v>230</v>
      </c>
      <c r="O25" s="23">
        <f t="shared" si="3"/>
        <v>163.73699999999999</v>
      </c>
      <c r="P25" s="117" t="s">
        <v>144</v>
      </c>
      <c r="Q25" s="111">
        <v>90</v>
      </c>
      <c r="R25" s="112">
        <v>365</v>
      </c>
      <c r="S25" s="112">
        <v>320</v>
      </c>
      <c r="T25" s="112">
        <v>282.5</v>
      </c>
      <c r="U25" s="113">
        <v>250</v>
      </c>
    </row>
    <row r="26" spans="1:21" s="24" customFormat="1" x14ac:dyDescent="0.25">
      <c r="A26" s="1">
        <v>10</v>
      </c>
      <c r="B26" s="5" t="s">
        <v>141</v>
      </c>
      <c r="C26" s="6" t="s">
        <v>142</v>
      </c>
      <c r="D26" s="25" t="s">
        <v>143</v>
      </c>
      <c r="E26" s="8">
        <v>46</v>
      </c>
      <c r="F26" s="21">
        <v>90</v>
      </c>
      <c r="G26" s="9"/>
      <c r="H26" s="19">
        <f>IF(F26="","",INDEX('[3]ФШ (Муж)'!$B$3:$K$167,MATCH(F26,'[3]ФШ (Муж)'!$A$3:$A$167,0),MATCH(G26,'[3]ФШ (Муж)'!$B$2:$K$2,0)))</f>
        <v>0.58530000000000004</v>
      </c>
      <c r="I26" s="19">
        <f>IF(E26="","",IF(AND(E26&gt;22,E26&lt;41),1,INDEX('[3]ФШ (возраст)'!$B$1:$B$50,MATCH(E26,'[3]ФШ (возраст)'!$A$2:$A$50,))))</f>
        <v>1.048</v>
      </c>
      <c r="J26" s="9">
        <v>150</v>
      </c>
      <c r="K26" s="20">
        <v>155</v>
      </c>
      <c r="L26" s="20">
        <v>160</v>
      </c>
      <c r="M26" s="20"/>
      <c r="N26" s="22">
        <f t="shared" si="2"/>
        <v>160</v>
      </c>
      <c r="O26" s="23">
        <f t="shared" si="3"/>
        <v>98.143104000000008</v>
      </c>
      <c r="Q26" s="37">
        <v>100</v>
      </c>
      <c r="R26" s="32">
        <v>377.5</v>
      </c>
      <c r="S26" s="32">
        <v>332.5</v>
      </c>
      <c r="T26" s="32">
        <v>292.5</v>
      </c>
      <c r="U26" s="44">
        <v>257.5</v>
      </c>
    </row>
    <row r="27" spans="1:21" s="24" customFormat="1" x14ac:dyDescent="0.25">
      <c r="A27" s="1"/>
      <c r="B27" s="5"/>
      <c r="C27" s="6"/>
      <c r="D27" s="25"/>
      <c r="E27" s="8"/>
      <c r="F27" s="21"/>
      <c r="G27" s="9"/>
      <c r="H27" s="19" t="str">
        <f>IF(F27="","",INDEX('[3]ФШ (Муж)'!$B$3:$K$167,MATCH(F27,'[3]ФШ (Муж)'!$A$3:$A$167,0),MATCH(G27,'[3]ФШ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9"/>
      <c r="K27" s="20"/>
      <c r="L27" s="20"/>
      <c r="M27" s="20"/>
      <c r="N27" s="22" t="str">
        <f t="shared" si="2"/>
        <v/>
      </c>
      <c r="O27" s="23" t="str">
        <f t="shared" si="3"/>
        <v/>
      </c>
      <c r="Q27" s="37">
        <v>110</v>
      </c>
      <c r="R27" s="32">
        <v>387.5</v>
      </c>
      <c r="S27" s="32">
        <v>340</v>
      </c>
      <c r="T27" s="32">
        <v>300</v>
      </c>
      <c r="U27" s="44">
        <v>265</v>
      </c>
    </row>
    <row r="28" spans="1:21" s="24" customFormat="1" x14ac:dyDescent="0.25">
      <c r="A28" s="1"/>
      <c r="B28" s="67"/>
      <c r="C28" s="6"/>
      <c r="D28" s="25"/>
      <c r="E28" s="21"/>
      <c r="F28" s="21"/>
      <c r="G28" s="20"/>
      <c r="H28" s="19" t="str">
        <f>IF(F28="","",INDEX('[3]ФШ (Муж)'!$B$3:$K$167,MATCH(F28,'[3]ФШ (Муж)'!$A$3:$A$167,0),MATCH(G28,'[3]ФШ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20"/>
      <c r="K28" s="20"/>
      <c r="L28" s="20"/>
      <c r="M28" s="20"/>
      <c r="N28" s="22" t="str">
        <f t="shared" si="2"/>
        <v/>
      </c>
      <c r="O28" s="23" t="str">
        <f t="shared" si="3"/>
        <v/>
      </c>
      <c r="Q28" s="37">
        <v>125</v>
      </c>
      <c r="R28" s="32">
        <v>400</v>
      </c>
      <c r="S28" s="32">
        <v>350</v>
      </c>
      <c r="T28" s="32">
        <v>307.5</v>
      </c>
      <c r="U28" s="44">
        <v>272.5</v>
      </c>
    </row>
    <row r="29" spans="1:21" s="24" customFormat="1" ht="15.75" thickBot="1" x14ac:dyDescent="0.3">
      <c r="A29" s="1"/>
      <c r="B29" s="5"/>
      <c r="C29" s="6"/>
      <c r="D29" s="25"/>
      <c r="E29" s="21"/>
      <c r="F29" s="21"/>
      <c r="G29" s="20"/>
      <c r="H29" s="19" t="str">
        <f>IF(F29="","",INDEX('[3]ФШ (Муж)'!$B$3:$K$167,MATCH(F29,'[3]ФШ (Муж)'!$A$3:$A$167,0),MATCH(G29,'[3]ФШ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20"/>
      <c r="K29" s="20"/>
      <c r="L29" s="20"/>
      <c r="M29" s="20"/>
      <c r="N29" s="22" t="str">
        <f t="shared" si="2"/>
        <v/>
      </c>
      <c r="O29" s="23" t="str">
        <f t="shared" si="3"/>
        <v/>
      </c>
      <c r="Q29" s="38" t="s">
        <v>38</v>
      </c>
      <c r="R29" s="45">
        <v>410</v>
      </c>
      <c r="S29" s="45">
        <v>357.5</v>
      </c>
      <c r="T29" s="45">
        <v>315</v>
      </c>
      <c r="U29" s="46">
        <v>275</v>
      </c>
    </row>
    <row r="30" spans="1:21" s="24" customFormat="1" x14ac:dyDescent="0.25">
      <c r="A30" s="1"/>
      <c r="B30" s="5"/>
      <c r="C30" s="6"/>
      <c r="D30" s="25"/>
      <c r="E30" s="21"/>
      <c r="F30" s="21"/>
      <c r="G30" s="20"/>
      <c r="H30" s="19" t="str">
        <f>IF(F30="","",INDEX('[3]ФШ (Муж)'!$B$3:$K$167,MATCH(F30,'[3]ФШ (Муж)'!$A$3:$A$167,0),MATCH(G30,'[3]ФШ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20"/>
      <c r="K30" s="20"/>
      <c r="L30" s="20"/>
      <c r="M30" s="20"/>
      <c r="N30" s="22" t="str">
        <f t="shared" si="2"/>
        <v/>
      </c>
      <c r="O30" s="23" t="str">
        <f t="shared" si="3"/>
        <v/>
      </c>
    </row>
    <row r="31" spans="1:21" s="24" customFormat="1" x14ac:dyDescent="0.25">
      <c r="A31" s="1"/>
      <c r="B31" s="5"/>
      <c r="C31" s="6"/>
      <c r="D31" s="25"/>
      <c r="E31" s="21"/>
      <c r="F31" s="21"/>
      <c r="G31" s="20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20"/>
      <c r="K31" s="9"/>
      <c r="L31" s="9"/>
      <c r="M31" s="9"/>
      <c r="N31" s="12" t="str">
        <f t="shared" si="2"/>
        <v/>
      </c>
      <c r="O31" s="23" t="str">
        <f t="shared" si="3"/>
        <v/>
      </c>
    </row>
    <row r="32" spans="1:21" s="24" customFormat="1" x14ac:dyDescent="0.25">
      <c r="A32" s="1"/>
      <c r="B32" s="5"/>
      <c r="C32" s="6"/>
      <c r="D32" s="25"/>
      <c r="E32" s="21"/>
      <c r="F32" s="21"/>
      <c r="G32" s="20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20"/>
      <c r="K32" s="9"/>
      <c r="L32" s="9"/>
      <c r="M32" s="9"/>
      <c r="N32" s="12" t="str">
        <f t="shared" si="2"/>
        <v/>
      </c>
      <c r="O32" s="23" t="str">
        <f t="shared" si="3"/>
        <v/>
      </c>
    </row>
    <row r="33" spans="1:15" s="24" customFormat="1" x14ac:dyDescent="0.25">
      <c r="A33" s="1"/>
      <c r="B33" s="5"/>
      <c r="C33" s="6"/>
      <c r="D33" s="16"/>
      <c r="E33" s="21"/>
      <c r="F33" s="21"/>
      <c r="G33" s="20"/>
      <c r="H33" s="19" t="str">
        <f>IF(F33="","",INDEX('[3]ФШ (Муж)'!$B$3:$K$167,MATCH(F33,'[3]ФШ (Муж)'!$A$3:$A$167,0),MATCH(G33,'[3]ФШ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20"/>
      <c r="K33" s="20"/>
      <c r="L33" s="20"/>
      <c r="M33" s="20"/>
      <c r="N33" s="22" t="str">
        <f t="shared" ref="N33:N46" si="4">IF(AND(J33="",K33="",L33="",M33=""),"",LARGE(J33:M33,1))</f>
        <v/>
      </c>
      <c r="O33" s="23" t="str">
        <f t="shared" ref="O33:O46" si="5">IF(N33="","",IF(I33="","Укажите возраст",N33*H33*I33))</f>
        <v/>
      </c>
    </row>
    <row r="34" spans="1:15" s="24" customFormat="1" x14ac:dyDescent="0.25">
      <c r="A34" s="1"/>
      <c r="B34" s="5"/>
      <c r="C34" s="6"/>
      <c r="D34" s="17"/>
      <c r="E34" s="21"/>
      <c r="F34" s="21"/>
      <c r="G34" s="20"/>
      <c r="H34" s="19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20"/>
      <c r="K34" s="20"/>
      <c r="L34" s="20"/>
      <c r="M34" s="20"/>
      <c r="N34" s="22" t="str">
        <f t="shared" si="4"/>
        <v/>
      </c>
      <c r="O34" s="23" t="str">
        <f t="shared" si="5"/>
        <v/>
      </c>
    </row>
    <row r="35" spans="1:15" s="24" customFormat="1" x14ac:dyDescent="0.25">
      <c r="A35" s="1"/>
      <c r="B35" s="5"/>
      <c r="C35" s="6"/>
      <c r="D35" s="16"/>
      <c r="E35" s="21"/>
      <c r="F35" s="21"/>
      <c r="G35" s="20"/>
      <c r="H35" s="19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20"/>
      <c r="K35" s="20"/>
      <c r="L35" s="20"/>
      <c r="M35" s="20"/>
      <c r="N35" s="22" t="str">
        <f t="shared" si="4"/>
        <v/>
      </c>
      <c r="O35" s="23" t="str">
        <f t="shared" si="5"/>
        <v/>
      </c>
    </row>
    <row r="36" spans="1:15" s="24" customFormat="1" x14ac:dyDescent="0.25">
      <c r="A36" s="1"/>
      <c r="B36" s="5"/>
      <c r="C36" s="6"/>
      <c r="D36" s="16"/>
      <c r="E36" s="21"/>
      <c r="F36" s="21"/>
      <c r="G36" s="20"/>
      <c r="H36" s="19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20"/>
      <c r="K36" s="20"/>
      <c r="L36" s="20"/>
      <c r="M36" s="20"/>
      <c r="N36" s="22" t="str">
        <f t="shared" si="4"/>
        <v/>
      </c>
      <c r="O36" s="23" t="str">
        <f t="shared" si="5"/>
        <v/>
      </c>
    </row>
    <row r="37" spans="1:15" s="24" customFormat="1" x14ac:dyDescent="0.25">
      <c r="A37" s="1"/>
      <c r="B37" s="5"/>
      <c r="C37" s="6"/>
      <c r="D37" s="16"/>
      <c r="E37" s="21"/>
      <c r="F37" s="21"/>
      <c r="G37" s="20"/>
      <c r="H37" s="19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20"/>
      <c r="K37" s="20"/>
      <c r="L37" s="20"/>
      <c r="M37" s="20"/>
      <c r="N37" s="22" t="str">
        <f t="shared" si="4"/>
        <v/>
      </c>
      <c r="O37" s="23" t="str">
        <f t="shared" si="5"/>
        <v/>
      </c>
    </row>
    <row r="38" spans="1:15" s="24" customFormat="1" x14ac:dyDescent="0.25">
      <c r="A38" s="1"/>
      <c r="B38" s="5"/>
      <c r="C38" s="6"/>
      <c r="D38" s="16"/>
      <c r="E38" s="21"/>
      <c r="F38" s="21"/>
      <c r="G38" s="20"/>
      <c r="H38" s="19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20"/>
      <c r="K38" s="20"/>
      <c r="L38" s="20"/>
      <c r="M38" s="20"/>
      <c r="N38" s="22" t="str">
        <f t="shared" si="4"/>
        <v/>
      </c>
      <c r="O38" s="23" t="str">
        <f t="shared" si="5"/>
        <v/>
      </c>
    </row>
    <row r="39" spans="1:15" s="24" customFormat="1" x14ac:dyDescent="0.25">
      <c r="A39" s="1"/>
      <c r="B39" s="5"/>
      <c r="C39" s="6"/>
      <c r="D39" s="16"/>
      <c r="E39" s="21"/>
      <c r="F39" s="21"/>
      <c r="G39" s="20"/>
      <c r="H39" s="19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20"/>
      <c r="K39" s="20"/>
      <c r="L39" s="20"/>
      <c r="M39" s="20"/>
      <c r="N39" s="22" t="str">
        <f t="shared" si="4"/>
        <v/>
      </c>
      <c r="O39" s="23" t="str">
        <f t="shared" si="5"/>
        <v/>
      </c>
    </row>
    <row r="40" spans="1:15" s="24" customFormat="1" x14ac:dyDescent="0.25">
      <c r="A40" s="1"/>
      <c r="B40" s="5"/>
      <c r="C40" s="6"/>
      <c r="D40" s="17"/>
      <c r="E40" s="21"/>
      <c r="F40" s="21"/>
      <c r="G40" s="20"/>
      <c r="H40" s="19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20"/>
      <c r="K40" s="20"/>
      <c r="L40" s="20"/>
      <c r="M40" s="20"/>
      <c r="N40" s="22" t="str">
        <f t="shared" si="4"/>
        <v/>
      </c>
      <c r="O40" s="23" t="str">
        <f t="shared" si="5"/>
        <v/>
      </c>
    </row>
    <row r="41" spans="1:15" s="24" customFormat="1" x14ac:dyDescent="0.25">
      <c r="A41" s="1"/>
      <c r="B41" s="5"/>
      <c r="C41" s="6"/>
      <c r="D41" s="16"/>
      <c r="E41" s="21"/>
      <c r="F41" s="21"/>
      <c r="G41" s="20"/>
      <c r="H41" s="19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20"/>
      <c r="K41" s="20"/>
      <c r="L41" s="20"/>
      <c r="M41" s="20"/>
      <c r="N41" s="22" t="str">
        <f t="shared" si="4"/>
        <v/>
      </c>
      <c r="O41" s="23" t="str">
        <f t="shared" si="5"/>
        <v/>
      </c>
    </row>
    <row r="42" spans="1:15" s="24" customFormat="1" x14ac:dyDescent="0.25">
      <c r="A42" s="1"/>
      <c r="B42" s="5"/>
      <c r="C42" s="6"/>
      <c r="D42" s="16"/>
      <c r="E42" s="21"/>
      <c r="F42" s="21"/>
      <c r="G42" s="20"/>
      <c r="H42" s="19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20"/>
      <c r="K42" s="20"/>
      <c r="L42" s="20"/>
      <c r="M42" s="20"/>
      <c r="N42" s="22" t="str">
        <f t="shared" si="4"/>
        <v/>
      </c>
      <c r="O42" s="23" t="str">
        <f t="shared" si="5"/>
        <v/>
      </c>
    </row>
    <row r="43" spans="1:15" s="24" customFormat="1" x14ac:dyDescent="0.25">
      <c r="A43" s="1"/>
      <c r="B43" s="5"/>
      <c r="C43" s="6"/>
      <c r="D43" s="16"/>
      <c r="E43" s="21"/>
      <c r="F43" s="21"/>
      <c r="G43" s="20"/>
      <c r="H43" s="19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20"/>
      <c r="K43" s="20"/>
      <c r="L43" s="20"/>
      <c r="M43" s="20"/>
      <c r="N43" s="22" t="str">
        <f t="shared" si="4"/>
        <v/>
      </c>
      <c r="O43" s="23" t="str">
        <f t="shared" si="5"/>
        <v/>
      </c>
    </row>
    <row r="44" spans="1:15" s="24" customFormat="1" x14ac:dyDescent="0.25">
      <c r="A44" s="1"/>
      <c r="B44" s="5"/>
      <c r="C44" s="6"/>
      <c r="D44" s="16"/>
      <c r="E44" s="21"/>
      <c r="F44" s="21"/>
      <c r="G44" s="20"/>
      <c r="H44" s="19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20"/>
      <c r="K44" s="20"/>
      <c r="L44" s="20"/>
      <c r="M44" s="20"/>
      <c r="N44" s="22" t="str">
        <f t="shared" si="4"/>
        <v/>
      </c>
      <c r="O44" s="23" t="str">
        <f t="shared" si="5"/>
        <v/>
      </c>
    </row>
    <row r="45" spans="1:15" s="24" customFormat="1" x14ac:dyDescent="0.25">
      <c r="A45" s="1"/>
      <c r="B45" s="5"/>
      <c r="C45" s="6"/>
      <c r="D45" s="16"/>
      <c r="E45" s="21"/>
      <c r="F45" s="21"/>
      <c r="G45" s="20"/>
      <c r="H45" s="19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20"/>
      <c r="K45" s="20"/>
      <c r="L45" s="20"/>
      <c r="M45" s="20"/>
      <c r="N45" s="22" t="str">
        <f t="shared" si="4"/>
        <v/>
      </c>
      <c r="O45" s="23" t="str">
        <f t="shared" si="5"/>
        <v/>
      </c>
    </row>
    <row r="46" spans="1:15" s="24" customFormat="1" x14ac:dyDescent="0.25">
      <c r="A46" s="1"/>
      <c r="B46" s="5"/>
      <c r="C46" s="6"/>
      <c r="D46" s="16"/>
      <c r="E46" s="21"/>
      <c r="F46" s="21"/>
      <c r="G46" s="20"/>
      <c r="H46" s="19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20"/>
      <c r="K46" s="20"/>
      <c r="L46" s="20"/>
      <c r="M46" s="20"/>
      <c r="N46" s="22" t="str">
        <f t="shared" si="4"/>
        <v/>
      </c>
      <c r="O46" s="23" t="str">
        <f t="shared" si="5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/>
      <c r="I47" s="10"/>
      <c r="J47" s="9"/>
      <c r="K47" s="9"/>
      <c r="L47" s="9"/>
      <c r="M47" s="9"/>
      <c r="N47" s="12"/>
      <c r="O47" s="13"/>
    </row>
    <row r="48" spans="1:15" x14ac:dyDescent="0.25">
      <c r="A48" s="1"/>
      <c r="B48" s="5"/>
      <c r="C48" s="6"/>
      <c r="D48" s="5"/>
      <c r="E48" s="8"/>
      <c r="F48" s="8"/>
      <c r="G48" s="9"/>
      <c r="H48" s="10"/>
      <c r="I48" s="10"/>
      <c r="J48" s="9"/>
      <c r="K48" s="9"/>
      <c r="L48" s="9"/>
      <c r="M48" s="9"/>
      <c r="N48" s="12"/>
      <c r="O48" s="13"/>
    </row>
    <row r="49" spans="1:15" x14ac:dyDescent="0.25">
      <c r="A49" s="1"/>
      <c r="B49" s="5"/>
      <c r="C49" s="6"/>
      <c r="D49" s="5"/>
      <c r="E49" s="8"/>
      <c r="F49" s="8"/>
      <c r="G49" s="9"/>
      <c r="H49" s="10"/>
      <c r="I49" s="10"/>
      <c r="J49" s="9"/>
      <c r="K49" s="9"/>
      <c r="L49" s="9"/>
      <c r="M49" s="9"/>
      <c r="N49" s="12"/>
      <c r="O49" s="13"/>
    </row>
    <row r="50" spans="1:15" x14ac:dyDescent="0.25">
      <c r="A50" s="1"/>
      <c r="B50" s="5"/>
      <c r="C50" s="6"/>
      <c r="D50" s="5"/>
      <c r="E50" s="8"/>
      <c r="F50" s="8"/>
      <c r="G50" s="9"/>
      <c r="H50" s="10"/>
      <c r="I50" s="10"/>
      <c r="J50" s="9"/>
      <c r="K50" s="9"/>
      <c r="L50" s="9"/>
      <c r="M50" s="9"/>
      <c r="N50" s="12"/>
      <c r="O50" s="13"/>
    </row>
    <row r="51" spans="1:15" x14ac:dyDescent="0.25">
      <c r="A51" s="1"/>
      <c r="B51" s="5"/>
      <c r="C51" s="6"/>
      <c r="D51" s="5"/>
      <c r="E51" s="8"/>
      <c r="F51" s="8"/>
      <c r="G51" s="9"/>
      <c r="H51" s="10"/>
      <c r="I51" s="10"/>
      <c r="J51" s="9"/>
      <c r="K51" s="9"/>
      <c r="L51" s="9"/>
      <c r="M51" s="9"/>
      <c r="N51" s="12"/>
      <c r="O51" s="13"/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  <row r="85" spans="1:15" x14ac:dyDescent="0.25">
      <c r="A85" s="1"/>
      <c r="B85" s="5"/>
      <c r="C85" s="6"/>
      <c r="D85" s="5"/>
      <c r="E85" s="8"/>
      <c r="F85" s="8"/>
      <c r="G85" s="9"/>
      <c r="H85" s="10"/>
      <c r="I85" s="10"/>
      <c r="J85" s="9"/>
      <c r="K85" s="9"/>
      <c r="L85" s="9"/>
      <c r="M85" s="9"/>
      <c r="N85" s="12"/>
      <c r="O85" s="13"/>
    </row>
    <row r="86" spans="1:15" x14ac:dyDescent="0.25">
      <c r="A86" s="1"/>
      <c r="B86" s="5"/>
      <c r="C86" s="6"/>
      <c r="D86" s="5"/>
      <c r="E86" s="8"/>
      <c r="F86" s="8"/>
      <c r="G86" s="9"/>
      <c r="H86" s="10"/>
      <c r="I86" s="10"/>
      <c r="J86" s="9"/>
      <c r="K86" s="9"/>
      <c r="L86" s="9"/>
      <c r="M86" s="9"/>
      <c r="N86" s="12"/>
      <c r="O86" s="13"/>
    </row>
    <row r="87" spans="1:15" x14ac:dyDescent="0.25">
      <c r="A87" s="1"/>
      <c r="B87" s="5"/>
      <c r="C87" s="6"/>
      <c r="D87" s="5"/>
      <c r="E87" s="8"/>
      <c r="F87" s="8"/>
      <c r="G87" s="9"/>
      <c r="H87" s="10"/>
      <c r="I87" s="10"/>
      <c r="J87" s="9"/>
      <c r="K87" s="9"/>
      <c r="L87" s="9"/>
      <c r="M87" s="9"/>
      <c r="N87" s="12"/>
      <c r="O87" s="13"/>
    </row>
    <row r="88" spans="1:15" x14ac:dyDescent="0.25">
      <c r="A88" s="1"/>
      <c r="B88" s="5"/>
      <c r="C88" s="6"/>
      <c r="D88" s="5"/>
      <c r="E88" s="8"/>
      <c r="F88" s="8"/>
      <c r="G88" s="9"/>
      <c r="H88" s="10"/>
      <c r="I88" s="10"/>
      <c r="J88" s="9"/>
      <c r="K88" s="9"/>
      <c r="L88" s="9"/>
      <c r="M88" s="9"/>
      <c r="N88" s="12"/>
      <c r="O88" s="13"/>
    </row>
    <row r="89" spans="1:15" x14ac:dyDescent="0.25">
      <c r="A89" s="1"/>
      <c r="B89" s="5"/>
      <c r="C89" s="6"/>
      <c r="D89" s="5"/>
      <c r="E89" s="8"/>
      <c r="F89" s="8"/>
      <c r="G89" s="9"/>
      <c r="H89" s="10"/>
      <c r="I89" s="10"/>
      <c r="J89" s="9"/>
      <c r="K89" s="9"/>
      <c r="L89" s="9"/>
      <c r="M89" s="9"/>
      <c r="N89" s="12"/>
      <c r="O89" s="13"/>
    </row>
    <row r="90" spans="1:15" x14ac:dyDescent="0.25">
      <c r="A90" s="1"/>
      <c r="B90" s="5"/>
      <c r="C90" s="6"/>
      <c r="D90" s="5"/>
      <c r="E90" s="8"/>
      <c r="F90" s="8"/>
      <c r="G90" s="9"/>
      <c r="H90" s="10"/>
      <c r="I90" s="10"/>
      <c r="J90" s="9"/>
      <c r="K90" s="9"/>
      <c r="L90" s="9"/>
      <c r="M90" s="9"/>
      <c r="N90" s="12"/>
      <c r="O90" s="13"/>
    </row>
    <row r="91" spans="1:15" x14ac:dyDescent="0.25">
      <c r="A91" s="1"/>
      <c r="B91" s="5"/>
      <c r="C91" s="6"/>
      <c r="D91" s="5"/>
      <c r="E91" s="8"/>
      <c r="F91" s="8"/>
      <c r="G91" s="9"/>
      <c r="H91" s="10"/>
      <c r="I91" s="10"/>
      <c r="J91" s="9"/>
      <c r="K91" s="9"/>
      <c r="L91" s="9"/>
      <c r="M91" s="9"/>
      <c r="N91" s="12"/>
      <c r="O91" s="13"/>
    </row>
    <row r="92" spans="1:15" x14ac:dyDescent="0.25">
      <c r="A92" s="1"/>
      <c r="B92" s="5"/>
      <c r="C92" s="6"/>
      <c r="D92" s="5"/>
      <c r="E92" s="8"/>
      <c r="F92" s="8"/>
      <c r="G92" s="9"/>
      <c r="H92" s="10"/>
      <c r="I92" s="10"/>
      <c r="J92" s="9"/>
      <c r="K92" s="9"/>
      <c r="L92" s="9"/>
      <c r="M92" s="9"/>
      <c r="N92" s="12"/>
      <c r="O92" s="13"/>
    </row>
    <row r="93" spans="1:15" x14ac:dyDescent="0.25">
      <c r="A93" s="1"/>
      <c r="B93" s="5"/>
      <c r="C93" s="6"/>
      <c r="D93" s="5"/>
      <c r="E93" s="8"/>
      <c r="F93" s="8"/>
      <c r="G93" s="9"/>
      <c r="H93" s="10"/>
      <c r="I93" s="10"/>
      <c r="J93" s="9"/>
      <c r="K93" s="9"/>
      <c r="L93" s="9"/>
      <c r="M93" s="9"/>
      <c r="N93" s="12"/>
      <c r="O93" s="13"/>
    </row>
    <row r="94" spans="1:15" x14ac:dyDescent="0.25">
      <c r="A94" s="1"/>
      <c r="B94" s="5"/>
      <c r="C94" s="6"/>
      <c r="D94" s="5"/>
      <c r="E94" s="8"/>
      <c r="F94" s="8"/>
      <c r="G94" s="9"/>
      <c r="H94" s="10"/>
      <c r="I94" s="10"/>
      <c r="J94" s="9"/>
      <c r="K94" s="9"/>
      <c r="L94" s="9"/>
      <c r="M94" s="9"/>
      <c r="N94" s="12"/>
      <c r="O94" s="13"/>
    </row>
    <row r="95" spans="1:15" x14ac:dyDescent="0.25">
      <c r="A95" s="1"/>
      <c r="B95" s="5"/>
      <c r="C95" s="6"/>
      <c r="D95" s="5"/>
      <c r="E95" s="8"/>
      <c r="F95" s="8"/>
      <c r="G95" s="9"/>
      <c r="H95" s="10"/>
      <c r="I95" s="10"/>
      <c r="J95" s="9"/>
      <c r="K95" s="9"/>
      <c r="L95" s="9"/>
      <c r="M95" s="9"/>
      <c r="N95" s="12"/>
      <c r="O95" s="13"/>
    </row>
  </sheetData>
  <sheetProtection sheet="1" objects="1" scenarios="1"/>
  <sortState xmlns:xlrd2="http://schemas.microsoft.com/office/spreadsheetml/2017/richdata2" ref="B18:O32">
    <sortCondition ref="B18:B32"/>
  </sortState>
  <mergeCells count="6">
    <mergeCell ref="Q17:U17"/>
    <mergeCell ref="A1:B3"/>
    <mergeCell ref="C1:O1"/>
    <mergeCell ref="A5:O5"/>
    <mergeCell ref="Q3:U3"/>
    <mergeCell ref="Q4:U4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4"/>
  <sheetViews>
    <sheetView workbookViewId="0">
      <selection activeCell="L10" sqref="L10"/>
    </sheetView>
  </sheetViews>
  <sheetFormatPr defaultRowHeight="15" x14ac:dyDescent="0.25"/>
  <cols>
    <col min="1" max="1" width="4.5703125" customWidth="1"/>
    <col min="2" max="2" width="29.28515625" customWidth="1"/>
    <col min="3" max="3" width="16.7109375" customWidth="1"/>
    <col min="4" max="4" width="15.42578125" customWidth="1"/>
  </cols>
  <sheetData>
    <row r="1" spans="1:31" x14ac:dyDescent="0.25">
      <c r="A1" s="119"/>
      <c r="B1" s="119"/>
      <c r="C1" s="118" t="s">
        <v>69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31" x14ac:dyDescent="0.25">
      <c r="A2" s="119"/>
      <c r="B2" s="119"/>
      <c r="C2" s="15" t="s">
        <v>18</v>
      </c>
      <c r="D2" s="15"/>
      <c r="E2" s="15" t="s">
        <v>60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20"/>
      <c r="B3" s="120"/>
      <c r="Q3" s="121" t="s">
        <v>28</v>
      </c>
      <c r="R3" s="121"/>
      <c r="S3" s="121"/>
      <c r="T3" s="121"/>
      <c r="U3" s="121"/>
    </row>
    <row r="4" spans="1:31" ht="15.75" thickBot="1" x14ac:dyDescent="0.3">
      <c r="Q4" s="125" t="s">
        <v>35</v>
      </c>
      <c r="R4" s="126"/>
      <c r="S4" s="126"/>
      <c r="T4" s="126"/>
      <c r="U4" s="127"/>
    </row>
    <row r="5" spans="1:31" ht="30" x14ac:dyDescent="0.25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6</v>
      </c>
      <c r="I5" s="3" t="s">
        <v>7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3" t="s">
        <v>17</v>
      </c>
      <c r="Q5" s="26">
        <v>52</v>
      </c>
      <c r="R5" s="42">
        <v>135</v>
      </c>
      <c r="S5" s="42">
        <v>110</v>
      </c>
      <c r="T5" s="42">
        <v>97.5</v>
      </c>
      <c r="U5" s="43">
        <v>82.5</v>
      </c>
    </row>
    <row r="6" spans="1:31" x14ac:dyDescent="0.25">
      <c r="A6" s="1">
        <v>1</v>
      </c>
      <c r="B6" s="5" t="s">
        <v>70</v>
      </c>
      <c r="C6" s="6" t="s">
        <v>50</v>
      </c>
      <c r="D6" s="17" t="s">
        <v>73</v>
      </c>
      <c r="E6" s="8">
        <v>36</v>
      </c>
      <c r="F6" s="8">
        <v>69</v>
      </c>
      <c r="G6" s="9">
        <v>0</v>
      </c>
      <c r="H6" s="10">
        <f>IF(F6="","",INDEX('[3]ФШ (Муж)'!$B$3:$K$167,MATCH(F6,'[3]ФШ (Муж)'!$A$3:$A$167,0),MATCH(G6,'[3]ФШ (Муж)'!$B$2:$K$2,0)))</f>
        <v>0.71189999999999998</v>
      </c>
      <c r="I6" s="10">
        <f>IF(E6="","",IF(AND(E6&gt;22,E6&lt;41),1,INDEX('[3]ФШ (возраст)'!$B$1:$B$50,MATCH(E6,'[3]ФШ (возраст)'!$A$2:$A$50,))))</f>
        <v>1</v>
      </c>
      <c r="J6" s="9">
        <v>-200</v>
      </c>
      <c r="K6" s="9">
        <v>200</v>
      </c>
      <c r="L6" s="9">
        <v>205</v>
      </c>
      <c r="M6" s="9"/>
      <c r="N6" s="12">
        <f t="shared" ref="N6:N18" si="0">IF(AND(J6="",K6="",L6="",M6=""),"",LARGE(J6:M6,1))</f>
        <v>205</v>
      </c>
      <c r="O6" s="13">
        <f t="shared" ref="O6:O18" si="1">IF(N6="","",IF(I6="","Укажите возраст",N6*H6*I6))</f>
        <v>145.93950000000001</v>
      </c>
      <c r="P6" s="15" t="s">
        <v>144</v>
      </c>
      <c r="Q6" s="39">
        <v>56</v>
      </c>
      <c r="R6" s="32">
        <v>147.5</v>
      </c>
      <c r="S6" s="32">
        <v>122.5</v>
      </c>
      <c r="T6" s="32">
        <v>102.5</v>
      </c>
      <c r="U6" s="44">
        <v>92.5</v>
      </c>
    </row>
    <row r="7" spans="1:31" x14ac:dyDescent="0.25">
      <c r="A7" s="1">
        <v>2</v>
      </c>
      <c r="B7" s="5" t="s">
        <v>71</v>
      </c>
      <c r="C7" s="6" t="s">
        <v>50</v>
      </c>
      <c r="D7" s="16" t="s">
        <v>72</v>
      </c>
      <c r="E7" s="8">
        <v>54</v>
      </c>
      <c r="F7" s="8">
        <v>82</v>
      </c>
      <c r="G7" s="9">
        <v>300</v>
      </c>
      <c r="H7" s="10">
        <f>IF(F7="","",INDEX('[3]ФШ (Муж)'!$B$3:$K$167,MATCH(F7,'[3]ФШ (Муж)'!$A$3:$A$167,0),MATCH(G7,'[3]ФШ (Муж)'!$B$2:$K$2,0)))</f>
        <v>0.62029999999999996</v>
      </c>
      <c r="I7" s="10">
        <f>IF(E7="","",IF(AND(E7&gt;22,E7&lt;41),1,INDEX('[3]ФШ (возраст)'!$B$1:$B$50,MATCH(E7,'[3]ФШ (возраст)'!$A$2:$A$50,))))</f>
        <v>1.2809999999999999</v>
      </c>
      <c r="J7" s="9">
        <v>-175</v>
      </c>
      <c r="K7" s="9">
        <v>180</v>
      </c>
      <c r="L7" s="9">
        <v>205</v>
      </c>
      <c r="M7" s="9"/>
      <c r="N7" s="12">
        <f t="shared" si="0"/>
        <v>205</v>
      </c>
      <c r="O7" s="13">
        <f t="shared" si="1"/>
        <v>162.89388149999996</v>
      </c>
      <c r="P7" s="15" t="s">
        <v>144</v>
      </c>
      <c r="Q7" s="39">
        <v>60</v>
      </c>
      <c r="R7" s="32">
        <v>157.5</v>
      </c>
      <c r="S7" s="32">
        <v>127.5</v>
      </c>
      <c r="T7" s="32">
        <v>110</v>
      </c>
      <c r="U7" s="44">
        <v>97.5</v>
      </c>
    </row>
    <row r="8" spans="1:31" x14ac:dyDescent="0.25">
      <c r="A8" s="1">
        <v>3</v>
      </c>
      <c r="B8" s="5"/>
      <c r="C8" s="6"/>
      <c r="D8" s="16"/>
      <c r="E8" s="8"/>
      <c r="F8" s="8"/>
      <c r="G8" s="9"/>
      <c r="H8" s="10" t="str">
        <f>IF(F8="","",INDEX('[3]ФШ (Муж)'!$B$3:$K$167,MATCH(F8,'[3]ФШ (Муж)'!$A$3:$A$167,0),MATCH(G8,'[3]ФШ (Муж)'!$B$2:$K$2,0)))</f>
        <v/>
      </c>
      <c r="I8" s="10" t="str">
        <f>IF(E8="","",IF(AND(E8&gt;22,E8&lt;41),1,INDEX('[3]ФШ (возраст)'!$B$1:$B$50,MATCH(E8,'[3]ФШ (возраст)'!$A$2:$A$50,))))</f>
        <v/>
      </c>
      <c r="J8" s="9"/>
      <c r="K8" s="9"/>
      <c r="L8" s="9"/>
      <c r="M8" s="9"/>
      <c r="N8" s="12" t="str">
        <f t="shared" si="0"/>
        <v/>
      </c>
      <c r="O8" s="13" t="str">
        <f t="shared" si="1"/>
        <v/>
      </c>
      <c r="Q8" s="39">
        <v>67.5</v>
      </c>
      <c r="R8" s="32">
        <v>170</v>
      </c>
      <c r="S8" s="32">
        <v>140</v>
      </c>
      <c r="T8" s="32">
        <v>125</v>
      </c>
      <c r="U8" s="44">
        <v>107.5</v>
      </c>
    </row>
    <row r="9" spans="1:31" hidden="1" x14ac:dyDescent="0.25">
      <c r="A9" s="1">
        <v>4</v>
      </c>
      <c r="B9" s="5"/>
      <c r="C9" s="6"/>
      <c r="D9" s="16"/>
      <c r="E9" s="8"/>
      <c r="F9" s="8"/>
      <c r="G9" s="9"/>
      <c r="H9" s="10" t="str">
        <f>IF(F9="","",INDEX('[3]ФШ (Муж)'!$B$3:$K$167,MATCH(F9,'[3]ФШ (Муж)'!$A$3:$A$167,0),MATCH(G9,'[3]ФШ (Муж)'!$B$2:$K$2,0)))</f>
        <v/>
      </c>
      <c r="I9" s="10" t="str">
        <f>IF(E9="","",IF(AND(E9&gt;22,E9&lt;41),1,INDEX('[3]ФШ (возраст)'!$B$1:$B$50,MATCH(E9,'[3]ФШ (возраст)'!$A$2:$A$50,))))</f>
        <v/>
      </c>
      <c r="J9" s="9"/>
      <c r="K9" s="9"/>
      <c r="L9" s="9"/>
      <c r="M9" s="9"/>
      <c r="N9" s="12" t="str">
        <f t="shared" si="0"/>
        <v/>
      </c>
      <c r="O9" s="13" t="str">
        <f t="shared" si="1"/>
        <v/>
      </c>
      <c r="Q9" s="39">
        <v>67.5</v>
      </c>
      <c r="R9" s="32">
        <v>170</v>
      </c>
      <c r="S9" s="32"/>
      <c r="T9" s="32"/>
      <c r="U9" s="44"/>
    </row>
    <row r="10" spans="1:31" x14ac:dyDescent="0.25">
      <c r="A10" s="1">
        <v>4</v>
      </c>
      <c r="B10" s="5"/>
      <c r="C10" s="6"/>
      <c r="D10" s="16"/>
      <c r="E10" s="8"/>
      <c r="F10" s="8"/>
      <c r="G10" s="9"/>
      <c r="H10" s="10" t="str">
        <f>IF(F10="","",INDEX('[3]ФШ (Муж)'!$B$3:$K$167,MATCH(F10,'[3]ФШ (Муж)'!$A$3:$A$167,0),MATCH(G10,'[3]ФШ (Муж)'!$B$2:$K$2,0)))</f>
        <v/>
      </c>
      <c r="I10" s="10" t="str">
        <f>IF(E10="","",IF(AND(E10&gt;22,E10&lt;41),1,INDEX('[3]ФШ (возраст)'!$B$1:$B$50,MATCH(E10,'[3]ФШ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39">
        <v>75</v>
      </c>
      <c r="R10" s="32">
        <v>190</v>
      </c>
      <c r="S10" s="32">
        <v>155</v>
      </c>
      <c r="T10" s="32">
        <v>137.5</v>
      </c>
      <c r="U10" s="44">
        <v>120</v>
      </c>
    </row>
    <row r="11" spans="1:31" x14ac:dyDescent="0.25">
      <c r="A11" s="1">
        <v>5</v>
      </c>
      <c r="B11" s="5"/>
      <c r="C11" s="6"/>
      <c r="D11" s="16"/>
      <c r="E11" s="8"/>
      <c r="F11" s="8"/>
      <c r="G11" s="9"/>
      <c r="H11" s="10" t="str">
        <f>IF(F11="","",INDEX('[3]ФШ (Муж)'!$B$3:$K$167,MATCH(F11,'[3]ФШ (Муж)'!$A$3:$A$167,0),MATCH(G11,'[3]ФШ (Муж)'!$B$2:$K$2,0)))</f>
        <v/>
      </c>
      <c r="I11" s="10" t="str">
        <f>IF(E11="","",IF(AND(E11&gt;22,E11&lt;41),1,INDEX('[3]ФШ (возраст)'!$B$1:$B$50,MATCH(E11,'[3]ФШ (возраст)'!$A$2:$A$50,))))</f>
        <v/>
      </c>
      <c r="J11" s="9"/>
      <c r="K11" s="9"/>
      <c r="L11" s="9"/>
      <c r="M11" s="9"/>
      <c r="N11" s="12" t="str">
        <f t="shared" si="0"/>
        <v/>
      </c>
      <c r="O11" s="23" t="str">
        <f t="shared" si="1"/>
        <v/>
      </c>
      <c r="Q11" s="39">
        <v>82.5</v>
      </c>
      <c r="R11" s="32">
        <v>202.5</v>
      </c>
      <c r="S11" s="32">
        <v>167.5</v>
      </c>
      <c r="T11" s="32">
        <v>147.5</v>
      </c>
      <c r="U11" s="44">
        <v>130</v>
      </c>
    </row>
    <row r="12" spans="1:31" x14ac:dyDescent="0.25">
      <c r="A12" s="1">
        <v>6</v>
      </c>
      <c r="B12" s="5"/>
      <c r="C12" s="6"/>
      <c r="D12" s="16"/>
      <c r="E12" s="8"/>
      <c r="F12" s="8"/>
      <c r="G12" s="9"/>
      <c r="H12" s="10" t="str">
        <f>IF(F12="","",INDEX('[3]ФШ (Муж)'!$B$3:$K$167,MATCH(F12,'[3]ФШ (Муж)'!$A$3:$A$167,0),MATCH(G12,'[3]ФШ (Муж)'!$B$2:$K$2,0)))</f>
        <v/>
      </c>
      <c r="I12" s="10" t="str">
        <f>IF(E12="","",IF(AND(E12&gt;22,E12&lt;41),1,INDEX('[3]ФШ (возраст)'!$B$1:$B$50,MATCH(E12,'[3]ФШ (возраст)'!$A$2:$A$50,))))</f>
        <v/>
      </c>
      <c r="J12" s="9"/>
      <c r="K12" s="9"/>
      <c r="L12" s="9"/>
      <c r="M12" s="9"/>
      <c r="N12" s="12" t="str">
        <f t="shared" si="0"/>
        <v/>
      </c>
      <c r="O12" s="23" t="str">
        <f t="shared" si="1"/>
        <v/>
      </c>
      <c r="Q12" s="39">
        <v>90</v>
      </c>
      <c r="R12" s="32">
        <v>217.5</v>
      </c>
      <c r="S12" s="32">
        <v>175</v>
      </c>
      <c r="T12" s="32">
        <v>155</v>
      </c>
      <c r="U12" s="44">
        <v>137.5</v>
      </c>
    </row>
    <row r="13" spans="1:31" ht="15.75" thickBot="1" x14ac:dyDescent="0.3">
      <c r="A13" s="1">
        <v>7</v>
      </c>
      <c r="B13" s="5"/>
      <c r="C13" s="6"/>
      <c r="D13" s="16"/>
      <c r="E13" s="8"/>
      <c r="F13" s="8"/>
      <c r="G13" s="9"/>
      <c r="H13" s="10" t="str">
        <f>IF(F13="","",INDEX('[3]ФШ (Муж)'!$B$3:$K$167,MATCH(F13,'[3]ФШ (Муж)'!$A$3:$A$167,0),MATCH(G13,'[3]ФШ (Муж)'!$B$2:$K$2,0)))</f>
        <v/>
      </c>
      <c r="I13" s="10" t="str">
        <f>IF(E13="","",IF(AND(E13&gt;22,E13&lt;41),1,INDEX('[3]ФШ (возраст)'!$B$1:$B$50,MATCH(E13,'[3]ФШ (возраст)'!$A$2:$A$50,))))</f>
        <v/>
      </c>
      <c r="J13" s="9"/>
      <c r="K13" s="9"/>
      <c r="L13" s="9"/>
      <c r="M13" s="9"/>
      <c r="N13" s="12" t="str">
        <f t="shared" si="0"/>
        <v/>
      </c>
      <c r="O13" s="23" t="str">
        <f t="shared" si="1"/>
        <v/>
      </c>
      <c r="Q13" s="40" t="s">
        <v>36</v>
      </c>
      <c r="R13" s="83">
        <v>225.5</v>
      </c>
      <c r="S13" s="45">
        <v>180</v>
      </c>
      <c r="T13" s="45">
        <v>157.5</v>
      </c>
      <c r="U13" s="46">
        <v>140</v>
      </c>
    </row>
    <row r="14" spans="1:31" hidden="1" x14ac:dyDescent="0.25">
      <c r="A14" s="1">
        <v>9</v>
      </c>
      <c r="B14" s="5"/>
      <c r="C14" s="6"/>
      <c r="D14" s="16"/>
      <c r="E14" s="8"/>
      <c r="F14" s="8"/>
      <c r="G14" s="9"/>
      <c r="H14" s="10" t="str">
        <f>IF(F14="","",INDEX('[3]ФШ (Муж)'!$B$3:$K$167,MATCH(F14,'[3]ФШ (Муж)'!$A$3:$A$167,0),MATCH(G14,'[3]ФШ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si="0"/>
        <v/>
      </c>
      <c r="O14" s="23" t="str">
        <f t="shared" si="1"/>
        <v/>
      </c>
    </row>
    <row r="15" spans="1:31" x14ac:dyDescent="0.25">
      <c r="A15" s="1">
        <v>8</v>
      </c>
      <c r="B15" s="5"/>
      <c r="C15" s="6"/>
      <c r="D15" s="16"/>
      <c r="E15" s="8"/>
      <c r="F15" s="8"/>
      <c r="G15" s="9"/>
      <c r="H15" s="10" t="str">
        <f>IF(F15="","",INDEX('[3]ФШ (Муж)'!$B$3:$K$167,MATCH(F15,'[3]ФШ (Муж)'!$A$3:$A$167,0),MATCH(G15,'[3]ФШ (Муж)'!$B$2:$K$2,0)))</f>
        <v/>
      </c>
      <c r="I15" s="10" t="str">
        <f>IF(E15="","",IF(AND(E15&gt;22,E15&lt;41),1,INDEX('[3]ФШ (возраст)'!$B$1:$B$50,MATCH(E15,'[3]ФШ (возраст)'!$A$2:$A$50,))))</f>
        <v/>
      </c>
      <c r="J15" s="9"/>
      <c r="K15" s="9"/>
      <c r="L15" s="9"/>
      <c r="M15" s="9"/>
      <c r="N15" s="12" t="str">
        <f t="shared" si="0"/>
        <v/>
      </c>
      <c r="O15" s="23" t="str">
        <f t="shared" si="1"/>
        <v/>
      </c>
    </row>
    <row r="16" spans="1:31" ht="15.75" thickBot="1" x14ac:dyDescent="0.3">
      <c r="A16" s="1">
        <v>9</v>
      </c>
      <c r="B16" s="67"/>
      <c r="C16" s="6"/>
      <c r="D16" s="16"/>
      <c r="E16" s="8"/>
      <c r="F16" s="8"/>
      <c r="G16" s="9"/>
      <c r="H16" s="10" t="str">
        <f>IF(F16="","",INDEX('[3]ФШ (Муж)'!$B$3:$K$167,MATCH(F16,'[3]ФШ (Муж)'!$A$3:$A$167,0),MATCH(G16,'[3]ФШ (Муж)'!$B$2:$K$2,0)))</f>
        <v/>
      </c>
      <c r="I16" s="10" t="str">
        <f>IF(E16="","",IF(AND(E16&gt;22,E16&lt;41),1,INDEX('[3]ФШ (возраст)'!$B$1:$B$50,MATCH(E16,'[3]ФШ (возраст)'!$A$2:$A$50,))))</f>
        <v/>
      </c>
      <c r="J16" s="9"/>
      <c r="K16" s="9"/>
      <c r="L16" s="9"/>
      <c r="M16" s="9"/>
      <c r="N16" s="12" t="str">
        <f t="shared" si="0"/>
        <v/>
      </c>
      <c r="O16" s="23" t="str">
        <f t="shared" si="1"/>
        <v/>
      </c>
    </row>
    <row r="17" spans="1:21" ht="15.75" thickBot="1" x14ac:dyDescent="0.3">
      <c r="A17" s="1"/>
      <c r="B17" s="65"/>
      <c r="C17" s="6"/>
      <c r="D17" s="16"/>
      <c r="E17" s="8"/>
      <c r="F17" s="8"/>
      <c r="G17" s="9"/>
      <c r="H17" s="10" t="str">
        <f>IF(F17="","",INDEX('[3]ФШ (Муж)'!$B$3:$K$167,MATCH(F17,'[3]ФШ (Муж)'!$A$3:$A$167,0),MATCH(G17,'[3]ФШ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0"/>
        <v/>
      </c>
      <c r="O17" s="13" t="str">
        <f t="shared" si="1"/>
        <v/>
      </c>
      <c r="Q17" s="122" t="s">
        <v>29</v>
      </c>
      <c r="R17" s="123"/>
      <c r="S17" s="123"/>
      <c r="T17" s="123"/>
      <c r="U17" s="124"/>
    </row>
    <row r="18" spans="1:21" x14ac:dyDescent="0.25">
      <c r="A18" s="1"/>
      <c r="B18" s="65"/>
      <c r="C18" s="6"/>
      <c r="D18" s="16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  <c r="Q18" s="26" t="s">
        <v>34</v>
      </c>
      <c r="R18" s="27" t="s">
        <v>30</v>
      </c>
      <c r="S18" s="27" t="s">
        <v>31</v>
      </c>
      <c r="T18" s="27" t="s">
        <v>32</v>
      </c>
      <c r="U18" s="28" t="s">
        <v>33</v>
      </c>
    </row>
    <row r="19" spans="1:21" x14ac:dyDescent="0.25">
      <c r="A19" s="1"/>
      <c r="B19" s="5"/>
      <c r="C19" s="6"/>
      <c r="D19" s="5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0" t="str">
        <f>IF(E19="","",IF(AND(E19&gt;22,E19&lt;41),1,INDEX('[3]ФШ (возраст)'!$B$1:$B$50,MATCH(E19,'[3]ФШ (возраст)'!$A$2:$A$50,))))</f>
        <v/>
      </c>
      <c r="J19" s="9"/>
      <c r="K19" s="9"/>
      <c r="L19" s="9"/>
      <c r="M19" s="9"/>
      <c r="N19" s="12" t="str">
        <f t="shared" ref="N19:N70" si="2">IF(AND(J19="",K19="",L19="",M19=""),"",LARGE(J19:M19,1))</f>
        <v/>
      </c>
      <c r="O19" s="13" t="str">
        <f t="shared" ref="O19:O70" si="3">IF(N19="","",IF(I19="","Укажите возраст",N19*H19*I19))</f>
        <v/>
      </c>
      <c r="Q19" s="37">
        <v>56</v>
      </c>
      <c r="R19" s="32">
        <v>210</v>
      </c>
      <c r="S19" s="32">
        <v>177.5</v>
      </c>
      <c r="T19" s="32">
        <v>155</v>
      </c>
      <c r="U19" s="44">
        <v>137.5</v>
      </c>
    </row>
    <row r="20" spans="1:21" x14ac:dyDescent="0.25">
      <c r="A20" s="1"/>
      <c r="B20" s="5"/>
      <c r="C20" s="6"/>
      <c r="D20" s="5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 t="shared" si="2"/>
        <v/>
      </c>
      <c r="O20" s="13" t="str">
        <f t="shared" si="3"/>
        <v/>
      </c>
      <c r="Q20" s="37">
        <v>60</v>
      </c>
      <c r="R20" s="32">
        <v>222.5</v>
      </c>
      <c r="S20" s="32">
        <v>192.5</v>
      </c>
      <c r="T20" s="32">
        <v>170</v>
      </c>
      <c r="U20" s="44">
        <v>147.5</v>
      </c>
    </row>
    <row r="21" spans="1:21" x14ac:dyDescent="0.25">
      <c r="A21" s="1"/>
      <c r="B21" s="5"/>
      <c r="C21" s="6"/>
      <c r="D21" s="5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2"/>
        <v/>
      </c>
      <c r="O21" s="13" t="str">
        <f t="shared" si="3"/>
        <v/>
      </c>
      <c r="Q21" s="37">
        <v>67.5</v>
      </c>
      <c r="R21" s="32">
        <v>257.5</v>
      </c>
      <c r="S21" s="32">
        <v>217.5</v>
      </c>
      <c r="T21" s="32">
        <v>190</v>
      </c>
      <c r="U21" s="44">
        <v>170</v>
      </c>
    </row>
    <row r="22" spans="1:21" x14ac:dyDescent="0.25">
      <c r="A22" s="1"/>
      <c r="B22" s="5"/>
      <c r="C22" s="6"/>
      <c r="D22" s="5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  <c r="Q22" s="37">
        <v>75</v>
      </c>
      <c r="R22" s="32">
        <v>290</v>
      </c>
      <c r="S22" s="32">
        <v>247.5</v>
      </c>
      <c r="T22" s="32">
        <v>217.5</v>
      </c>
      <c r="U22" s="44">
        <v>190</v>
      </c>
    </row>
    <row r="23" spans="1:21" x14ac:dyDescent="0.25">
      <c r="A23" s="1"/>
      <c r="B23" s="5"/>
      <c r="C23" s="6"/>
      <c r="D23" s="5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2"/>
        <v/>
      </c>
      <c r="O23" s="13" t="str">
        <f t="shared" si="3"/>
        <v/>
      </c>
      <c r="Q23" s="37">
        <v>82.5</v>
      </c>
      <c r="R23" s="32">
        <v>310</v>
      </c>
      <c r="S23" s="32">
        <v>267.5</v>
      </c>
      <c r="T23" s="32">
        <v>235</v>
      </c>
      <c r="U23" s="44">
        <v>207.5</v>
      </c>
    </row>
    <row r="24" spans="1:21" x14ac:dyDescent="0.25">
      <c r="A24" s="1"/>
      <c r="B24" s="5"/>
      <c r="C24" s="6"/>
      <c r="D24" s="5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  <c r="Q24" s="37">
        <v>90</v>
      </c>
      <c r="R24" s="32">
        <v>330</v>
      </c>
      <c r="S24" s="32">
        <v>287.5</v>
      </c>
      <c r="T24" s="32">
        <v>252.5</v>
      </c>
      <c r="U24" s="44">
        <v>220</v>
      </c>
    </row>
    <row r="25" spans="1:21" x14ac:dyDescent="0.25">
      <c r="A25" s="1"/>
      <c r="B25" s="5"/>
      <c r="C25" s="6"/>
      <c r="D25" s="5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  <c r="Q25" s="37">
        <v>100</v>
      </c>
      <c r="R25" s="32">
        <v>352.5</v>
      </c>
      <c r="S25" s="32">
        <v>307.5</v>
      </c>
      <c r="T25" s="32">
        <v>267.5</v>
      </c>
      <c r="U25" s="44">
        <v>237.5</v>
      </c>
    </row>
    <row r="26" spans="1:21" x14ac:dyDescent="0.25">
      <c r="A26" s="1"/>
      <c r="B26" s="5"/>
      <c r="C26" s="6"/>
      <c r="D26" s="5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2"/>
        <v/>
      </c>
      <c r="O26" s="13" t="str">
        <f t="shared" si="3"/>
        <v/>
      </c>
      <c r="Q26" s="37">
        <v>110</v>
      </c>
      <c r="R26" s="32">
        <v>380</v>
      </c>
      <c r="S26" s="32">
        <v>330</v>
      </c>
      <c r="T26" s="32">
        <v>290</v>
      </c>
      <c r="U26" s="44">
        <v>255</v>
      </c>
    </row>
    <row r="27" spans="1:21" x14ac:dyDescent="0.25">
      <c r="A27" s="1"/>
      <c r="B27" s="5"/>
      <c r="C27" s="6"/>
      <c r="D27" s="5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0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12" t="str">
        <f t="shared" si="2"/>
        <v/>
      </c>
      <c r="O27" s="13" t="str">
        <f t="shared" si="3"/>
        <v/>
      </c>
      <c r="Q27" s="37">
        <v>125</v>
      </c>
      <c r="R27" s="32">
        <v>400</v>
      </c>
      <c r="S27" s="32">
        <v>350</v>
      </c>
      <c r="T27" s="32">
        <v>307.5</v>
      </c>
      <c r="U27" s="44">
        <v>267.5</v>
      </c>
    </row>
    <row r="28" spans="1:21" ht="15.75" thickBot="1" x14ac:dyDescent="0.3">
      <c r="A28" s="1"/>
      <c r="B28" s="5"/>
      <c r="C28" s="6"/>
      <c r="D28" s="5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0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12" t="str">
        <f t="shared" si="2"/>
        <v/>
      </c>
      <c r="O28" s="13" t="str">
        <f t="shared" si="3"/>
        <v/>
      </c>
      <c r="Q28" s="38" t="s">
        <v>38</v>
      </c>
      <c r="R28" s="45">
        <v>420</v>
      </c>
      <c r="S28" s="45">
        <v>365</v>
      </c>
      <c r="T28" s="45">
        <v>320</v>
      </c>
      <c r="U28" s="46">
        <v>282.5</v>
      </c>
    </row>
    <row r="29" spans="1:21" x14ac:dyDescent="0.25">
      <c r="A29" s="1"/>
      <c r="B29" s="5"/>
      <c r="C29" s="6"/>
      <c r="D29" s="5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0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12" t="str">
        <f t="shared" si="2"/>
        <v/>
      </c>
      <c r="O29" s="13" t="str">
        <f t="shared" si="3"/>
        <v/>
      </c>
      <c r="S29" s="84"/>
    </row>
    <row r="30" spans="1:21" x14ac:dyDescent="0.25">
      <c r="A30" s="1"/>
      <c r="B30" s="5"/>
      <c r="C30" s="6"/>
      <c r="D30" s="5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0" t="str">
        <f>IF(E30="","",IF(AND(E30&gt;22,E30&lt;41),1,INDEX('[3]ФШ (возраст)'!$B$1:$B$50,MATCH(E30,'[3]ФШ (возраст)'!$A$2:$A$50,))))</f>
        <v/>
      </c>
      <c r="J30" s="9"/>
      <c r="K30" s="9"/>
      <c r="L30" s="9"/>
      <c r="M30" s="9"/>
      <c r="N30" s="12" t="str">
        <f t="shared" si="2"/>
        <v/>
      </c>
      <c r="O30" s="13" t="str">
        <f t="shared" si="3"/>
        <v/>
      </c>
    </row>
    <row r="31" spans="1:21" x14ac:dyDescent="0.25">
      <c r="A31" s="1"/>
      <c r="B31" s="5"/>
      <c r="C31" s="6"/>
      <c r="D31" s="5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2"/>
        <v/>
      </c>
      <c r="O31" s="13" t="str">
        <f t="shared" si="3"/>
        <v/>
      </c>
    </row>
    <row r="32" spans="1:21" x14ac:dyDescent="0.25">
      <c r="A32" s="1"/>
      <c r="B32" s="5"/>
      <c r="C32" s="6"/>
      <c r="D32" s="5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2"/>
        <v/>
      </c>
      <c r="O32" s="13" t="str">
        <f t="shared" si="3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2"/>
        <v/>
      </c>
      <c r="O33" s="13" t="str">
        <f t="shared" si="3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2"/>
        <v/>
      </c>
      <c r="O34" s="13" t="str">
        <f t="shared" si="3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2"/>
        <v/>
      </c>
      <c r="O35" s="13" t="str">
        <f t="shared" si="3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2"/>
        <v/>
      </c>
      <c r="O36" s="13" t="str">
        <f t="shared" si="3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2"/>
        <v/>
      </c>
      <c r="O37" s="13" t="str">
        <f t="shared" si="3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si="2"/>
        <v/>
      </c>
      <c r="O38" s="13" t="str">
        <f t="shared" si="3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2"/>
        <v/>
      </c>
      <c r="O39" s="13" t="str">
        <f t="shared" si="3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2"/>
        <v/>
      </c>
      <c r="O40" s="13" t="str">
        <f t="shared" si="3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2"/>
        <v/>
      </c>
      <c r="O41" s="13" t="str">
        <f t="shared" si="3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2"/>
        <v/>
      </c>
      <c r="O42" s="13" t="str">
        <f t="shared" si="3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2"/>
        <v/>
      </c>
      <c r="O43" s="13" t="str">
        <f t="shared" si="3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2"/>
        <v/>
      </c>
      <c r="O44" s="13" t="str">
        <f t="shared" si="3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2"/>
        <v/>
      </c>
      <c r="O45" s="13" t="str">
        <f t="shared" si="3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2"/>
        <v/>
      </c>
      <c r="O46" s="13" t="str">
        <f t="shared" si="3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2"/>
        <v/>
      </c>
      <c r="O47" s="13" t="str">
        <f t="shared" si="3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2"/>
        <v/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2"/>
        <v/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2"/>
        <v/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2"/>
        <v/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2"/>
        <v/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2"/>
        <v/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2"/>
        <v/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2"/>
        <v/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2"/>
        <v/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2"/>
        <v/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2"/>
        <v/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2"/>
        <v/>
      </c>
      <c r="O63" s="13" t="str">
        <f t="shared" si="3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2"/>
        <v/>
      </c>
      <c r="O64" s="13" t="str">
        <f t="shared" si="3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2"/>
        <v/>
      </c>
      <c r="O65" s="13" t="str">
        <f t="shared" si="3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  <c r="J66" s="9"/>
      <c r="K66" s="9"/>
      <c r="L66" s="9"/>
      <c r="M66" s="9"/>
      <c r="N66" s="12" t="str">
        <f t="shared" si="2"/>
        <v/>
      </c>
      <c r="O66" s="13" t="str">
        <f t="shared" si="3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  <c r="J67" s="9"/>
      <c r="K67" s="9"/>
      <c r="L67" s="9"/>
      <c r="M67" s="9"/>
      <c r="N67" s="12" t="str">
        <f t="shared" si="2"/>
        <v/>
      </c>
      <c r="O67" s="13" t="str">
        <f t="shared" si="3"/>
        <v/>
      </c>
    </row>
    <row r="68" spans="1:15" x14ac:dyDescent="0.25">
      <c r="A68" s="1"/>
      <c r="B68" s="5"/>
      <c r="C68" s="6"/>
      <c r="D68" s="5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  <c r="J68" s="9"/>
      <c r="K68" s="9"/>
      <c r="L68" s="9"/>
      <c r="M68" s="9"/>
      <c r="N68" s="12" t="str">
        <f t="shared" si="2"/>
        <v/>
      </c>
      <c r="O68" s="13" t="str">
        <f t="shared" si="3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  <c r="J69" s="9"/>
      <c r="K69" s="9"/>
      <c r="L69" s="9"/>
      <c r="M69" s="9"/>
      <c r="N69" s="12" t="str">
        <f t="shared" si="2"/>
        <v/>
      </c>
      <c r="O69" s="13" t="str">
        <f t="shared" si="3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2"/>
        <v/>
      </c>
      <c r="O70" s="13" t="str">
        <f t="shared" si="3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  <c r="J71" s="9"/>
      <c r="K71" s="9"/>
      <c r="L71" s="9"/>
      <c r="M71" s="9"/>
      <c r="N71" s="12" t="str">
        <f t="shared" ref="N71:N84" si="4">IF(AND(J71="",K71="",L71="",M71=""),"",LARGE(J71:M71,1))</f>
        <v/>
      </c>
      <c r="O71" s="13" t="str">
        <f t="shared" ref="O71:O84" si="5">IF(N71="","",IF(I71="","Укажите возраст",N71*H71*I71))</f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4"/>
        <v/>
      </c>
      <c r="O72" s="13" t="str">
        <f t="shared" si="5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4"/>
        <v/>
      </c>
      <c r="O73" s="13" t="str">
        <f t="shared" si="5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4"/>
        <v/>
      </c>
      <c r="O74" s="13" t="str">
        <f t="shared" si="5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4"/>
        <v/>
      </c>
      <c r="O75" s="13" t="str">
        <f t="shared" si="5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4"/>
        <v/>
      </c>
      <c r="O76" s="13" t="str">
        <f t="shared" si="5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4"/>
        <v/>
      </c>
      <c r="O77" s="13" t="str">
        <f t="shared" si="5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4"/>
        <v/>
      </c>
      <c r="O78" s="13" t="str">
        <f t="shared" si="5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si="4"/>
        <v/>
      </c>
      <c r="O79" s="13" t="str">
        <f t="shared" si="5"/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4"/>
        <v/>
      </c>
      <c r="O80" s="13" t="str">
        <f t="shared" si="5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4"/>
        <v/>
      </c>
      <c r="O81" s="13" t="str">
        <f t="shared" si="5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si="4"/>
        <v/>
      </c>
      <c r="O82" s="13" t="str">
        <f t="shared" si="5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4"/>
        <v/>
      </c>
      <c r="O83" s="13" t="str">
        <f t="shared" si="5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4"/>
        <v/>
      </c>
      <c r="O84" s="13" t="str">
        <f t="shared" si="5"/>
        <v/>
      </c>
    </row>
  </sheetData>
  <sortState xmlns:xlrd2="http://schemas.microsoft.com/office/spreadsheetml/2017/richdata2" ref="B6:O18">
    <sortCondition ref="B6:B18"/>
  </sortState>
  <mergeCells count="5">
    <mergeCell ref="A1:B3"/>
    <mergeCell ref="C1:O1"/>
    <mergeCell ref="Q3:U3"/>
    <mergeCell ref="Q4:U4"/>
    <mergeCell ref="Q17:U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3"/>
  <sheetViews>
    <sheetView workbookViewId="0">
      <selection activeCell="M8" sqref="M8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  <col min="17" max="21" width="9.140625" customWidth="1"/>
  </cols>
  <sheetData>
    <row r="1" spans="1:31" x14ac:dyDescent="0.25">
      <c r="A1" s="119"/>
      <c r="B1" s="119"/>
      <c r="C1" s="118" t="s">
        <v>94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31" x14ac:dyDescent="0.25">
      <c r="A2" s="119"/>
      <c r="B2" s="119"/>
      <c r="C2" s="15" t="s">
        <v>18</v>
      </c>
      <c r="D2" s="15"/>
      <c r="E2" s="15" t="s">
        <v>60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x14ac:dyDescent="0.25">
      <c r="A3" s="120"/>
      <c r="B3" s="120"/>
    </row>
    <row r="4" spans="1:31" ht="15.75" thickBot="1" x14ac:dyDescent="0.3">
      <c r="Q4" s="121" t="s">
        <v>28</v>
      </c>
      <c r="R4" s="121"/>
      <c r="S4" s="121"/>
      <c r="T4" s="121"/>
      <c r="U4" s="121"/>
    </row>
    <row r="5" spans="1:31" ht="30.75" thickBot="1" x14ac:dyDescent="0.3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20</v>
      </c>
      <c r="I5" s="3" t="s">
        <v>7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3" t="s">
        <v>17</v>
      </c>
      <c r="Q5" s="122" t="s">
        <v>35</v>
      </c>
      <c r="R5" s="123"/>
      <c r="S5" s="123"/>
      <c r="T5" s="123"/>
      <c r="U5" s="124"/>
    </row>
    <row r="6" spans="1:31" x14ac:dyDescent="0.25">
      <c r="A6" s="1">
        <v>1</v>
      </c>
      <c r="B6" s="5" t="s">
        <v>78</v>
      </c>
      <c r="C6" s="6" t="s">
        <v>50</v>
      </c>
      <c r="D6" s="25" t="s">
        <v>79</v>
      </c>
      <c r="E6" s="8">
        <v>16</v>
      </c>
      <c r="F6" s="8">
        <v>55</v>
      </c>
      <c r="G6" s="9">
        <v>600</v>
      </c>
      <c r="H6" s="10">
        <f>IF(F6="","",INDEX('[1]ФМ (Жен)'!$B$3:$K$102,MATCH(F6,'[1]ФМ (Жен)'!$A$3:$A$102,0),MATCH(G6,'[1]ФМ (Жен)'!$B$2:$K$2,0)))</f>
        <v>0.91669999999999996</v>
      </c>
      <c r="I6" s="10">
        <f>IF(E6="","",IF(AND(E6&gt;22,E6&lt;41),1,INDEX('[1]ФМ (возраст)'!$B$1:$B$50,MATCH(E6,'[1]ФМ (возраст)'!$A$2:$A$50,))))</f>
        <v>1</v>
      </c>
      <c r="J6" s="9">
        <v>20</v>
      </c>
      <c r="K6" s="9">
        <v>-25</v>
      </c>
      <c r="L6" s="9">
        <v>-25</v>
      </c>
      <c r="M6" s="9"/>
      <c r="N6" s="12">
        <f>IF(AND(J6="",K6="",L6="",M6=""),"",LARGE(J6:M6,1))</f>
        <v>20</v>
      </c>
      <c r="O6" s="13">
        <f>IF(N6="","",IF(I6="","Укажите возраст",N6*H6*I6))</f>
        <v>18.334</v>
      </c>
      <c r="Q6" s="54">
        <v>52</v>
      </c>
      <c r="R6" s="57">
        <v>50</v>
      </c>
      <c r="S6" s="42">
        <v>40</v>
      </c>
      <c r="T6" s="42">
        <v>35</v>
      </c>
      <c r="U6" s="43">
        <v>30</v>
      </c>
    </row>
    <row r="7" spans="1:31" s="24" customFormat="1" x14ac:dyDescent="0.25">
      <c r="A7" s="1">
        <v>2</v>
      </c>
      <c r="B7" s="67" t="s">
        <v>80</v>
      </c>
      <c r="C7" s="6" t="s">
        <v>81</v>
      </c>
      <c r="D7" s="25" t="s">
        <v>82</v>
      </c>
      <c r="E7" s="21">
        <v>32</v>
      </c>
      <c r="F7" s="21">
        <v>52</v>
      </c>
      <c r="G7" s="9">
        <v>100</v>
      </c>
      <c r="H7" s="10">
        <f>IF(F7="","",INDEX('[1]ФМ (Жен)'!$B$3:$K$102,MATCH(F7,'[1]ФМ (Жен)'!$A$3:$A$102,0),MATCH(G7,'[1]ФМ (Жен)'!$B$2:$K$2,0)))</f>
        <v>0.96699999999999997</v>
      </c>
      <c r="I7" s="10">
        <f>IF(E7="","",IF(AND(E7&gt;22,E7&lt;41),1,INDEX('[1]ФМ (возраст)'!$B$1:$B$50,MATCH(E7,'[1]ФМ (возраст)'!$A$2:$A$50,))))</f>
        <v>1</v>
      </c>
      <c r="J7" s="20">
        <v>20</v>
      </c>
      <c r="K7" s="9">
        <v>25</v>
      </c>
      <c r="L7" s="9">
        <v>-30</v>
      </c>
      <c r="M7" s="9"/>
      <c r="N7" s="22">
        <f t="shared" ref="N7:N14" si="0">IF(AND(J7="",K7="",L7="",M7=""),"",LARGE(I7:M7,1))</f>
        <v>25</v>
      </c>
      <c r="O7" s="13">
        <f>IF(N7="","",IF(I7="","Укажите возраст",N7*H7*I7))</f>
        <v>24.175000000000001</v>
      </c>
      <c r="Q7" s="55">
        <v>56</v>
      </c>
      <c r="R7" s="58">
        <v>52.5</v>
      </c>
      <c r="S7" s="32">
        <v>42.5</v>
      </c>
      <c r="T7" s="32">
        <v>37.5</v>
      </c>
      <c r="U7" s="44">
        <v>32.5</v>
      </c>
    </row>
    <row r="8" spans="1:31" s="24" customFormat="1" x14ac:dyDescent="0.25">
      <c r="A8" s="1">
        <v>3</v>
      </c>
      <c r="B8" s="67" t="s">
        <v>147</v>
      </c>
      <c r="C8" s="6" t="s">
        <v>50</v>
      </c>
      <c r="D8" s="88" t="s">
        <v>83</v>
      </c>
      <c r="E8" s="8">
        <v>40</v>
      </c>
      <c r="F8" s="8">
        <v>54</v>
      </c>
      <c r="G8" s="9"/>
      <c r="H8" s="10">
        <f>IF(F8="","",INDEX('[1]ФМ (Жен)'!$B$3:$K$102,MATCH(F8,'[1]ФМ (Жен)'!$A$3:$A$102,0),MATCH(G8,'[1]ФМ (Жен)'!$B$2:$K$2,0)))</f>
        <v>0.93899999999999995</v>
      </c>
      <c r="I8" s="10">
        <f>IF(E8="","",IF(AND(E8&gt;22,E8&lt;41),1,INDEX('[1]ФМ (возраст)'!$B$1:$B$50,MATCH(E8,'[1]ФМ (возраст)'!$A$2:$A$50,))))</f>
        <v>1</v>
      </c>
      <c r="J8" s="9">
        <v>25</v>
      </c>
      <c r="K8" s="9">
        <v>30</v>
      </c>
      <c r="L8" s="9">
        <v>32.5</v>
      </c>
      <c r="M8" s="9"/>
      <c r="N8" s="22">
        <f t="shared" si="0"/>
        <v>32.5</v>
      </c>
      <c r="O8" s="13">
        <f t="shared" ref="O8:O38" si="1">IF(N8="","",IF(I8="","Укажите возраст",N8*H8*I8))</f>
        <v>30.517499999999998</v>
      </c>
      <c r="Q8" s="55">
        <v>60</v>
      </c>
      <c r="R8" s="58">
        <v>55</v>
      </c>
      <c r="S8" s="32">
        <v>45</v>
      </c>
      <c r="T8" s="32">
        <v>40</v>
      </c>
      <c r="U8" s="44">
        <v>35</v>
      </c>
    </row>
    <row r="9" spans="1:31" s="24" customFormat="1" x14ac:dyDescent="0.25">
      <c r="A9" s="1">
        <v>4</v>
      </c>
      <c r="B9" s="67" t="s">
        <v>84</v>
      </c>
      <c r="C9" s="6" t="s">
        <v>50</v>
      </c>
      <c r="D9" s="88" t="s">
        <v>85</v>
      </c>
      <c r="E9" s="21">
        <v>19</v>
      </c>
      <c r="F9" s="21">
        <v>60</v>
      </c>
      <c r="G9" s="9"/>
      <c r="H9" s="10">
        <f>IF(F9="","",INDEX('[1]ФМ (Жен)'!$B$3:$K$102,MATCH(F9,'[1]ФМ (Жен)'!$A$3:$A$102,0),MATCH(G9,'[1]ФМ (Жен)'!$B$2:$K$2,0)))</f>
        <v>0.86029999999999995</v>
      </c>
      <c r="I9" s="10">
        <f>IF(E9="","",IF(AND(E9&gt;22,E9&lt;41),1,INDEX('[1]ФМ (возраст)'!$B$1:$B$50,MATCH(E9,'[1]ФМ (возраст)'!$A$2:$A$50,))))</f>
        <v>1</v>
      </c>
      <c r="J9" s="20">
        <v>37.5</v>
      </c>
      <c r="K9" s="20">
        <v>40</v>
      </c>
      <c r="L9" s="20"/>
      <c r="M9" s="9"/>
      <c r="N9" s="22">
        <f t="shared" si="0"/>
        <v>40</v>
      </c>
      <c r="O9" s="23">
        <f t="shared" si="1"/>
        <v>34.411999999999999</v>
      </c>
      <c r="Q9" s="55">
        <v>67.5</v>
      </c>
      <c r="R9" s="58">
        <v>57.5</v>
      </c>
      <c r="S9" s="32">
        <v>47.5</v>
      </c>
      <c r="T9" s="32">
        <v>42.5</v>
      </c>
      <c r="U9" s="44">
        <v>37.5</v>
      </c>
    </row>
    <row r="10" spans="1:31" s="24" customFormat="1" x14ac:dyDescent="0.25">
      <c r="A10" s="1"/>
      <c r="B10" s="67"/>
      <c r="C10" s="6"/>
      <c r="D10" s="88"/>
      <c r="E10" s="21"/>
      <c r="F10" s="21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20"/>
      <c r="N10" s="22" t="str">
        <f t="shared" si="0"/>
        <v/>
      </c>
      <c r="O10" s="23" t="str">
        <f t="shared" si="1"/>
        <v/>
      </c>
      <c r="Q10" s="55">
        <v>75</v>
      </c>
      <c r="R10" s="58">
        <v>60</v>
      </c>
      <c r="S10" s="32">
        <v>50</v>
      </c>
      <c r="T10" s="32">
        <v>45</v>
      </c>
      <c r="U10" s="44">
        <v>40</v>
      </c>
    </row>
    <row r="11" spans="1:31" x14ac:dyDescent="0.25">
      <c r="A11" s="1"/>
      <c r="B11" s="67"/>
      <c r="C11" s="6"/>
      <c r="D11" s="88"/>
      <c r="E11" s="21"/>
      <c r="F11" s="21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20"/>
      <c r="L11" s="20"/>
      <c r="M11" s="9"/>
      <c r="N11" s="22" t="str">
        <f t="shared" si="0"/>
        <v/>
      </c>
      <c r="O11" s="23" t="str">
        <f t="shared" si="1"/>
        <v/>
      </c>
      <c r="Q11" s="55">
        <v>82.5</v>
      </c>
      <c r="R11" s="58">
        <v>62.5</v>
      </c>
      <c r="S11" s="32">
        <v>52.5</v>
      </c>
      <c r="T11" s="32">
        <v>47.5</v>
      </c>
      <c r="U11" s="44">
        <v>42.5</v>
      </c>
    </row>
    <row r="12" spans="1:31" x14ac:dyDescent="0.25">
      <c r="A12" s="1"/>
      <c r="B12" s="67"/>
      <c r="C12" s="6"/>
      <c r="D12" s="79"/>
      <c r="E12" s="21"/>
      <c r="F12" s="21"/>
      <c r="G12" s="20"/>
      <c r="H12" s="19" t="str">
        <f>IF(F12="","",INDEX('[3]ФШ (Муж)'!$B$3:$K$167,MATCH(F12,'[3]ФШ (Муж)'!$A$3:$A$167,0),MATCH(G12,'[3]ФШ (Муж)'!$B$2:$K$2,0)))</f>
        <v/>
      </c>
      <c r="I12" s="10" t="str">
        <f>IF(E12="","",IF(AND(E12&gt;22,E12&lt;41),1,INDEX('[1]ФМ (возраст)'!$B$1:$B$50,MATCH(E12,'[1]ФМ (возраст)'!$A$2:$A$50,))))</f>
        <v/>
      </c>
      <c r="J12" s="20"/>
      <c r="K12" s="9"/>
      <c r="L12" s="9"/>
      <c r="M12" s="20"/>
      <c r="N12" s="22" t="str">
        <f t="shared" si="0"/>
        <v/>
      </c>
      <c r="O12" s="23" t="str">
        <f t="shared" si="1"/>
        <v/>
      </c>
      <c r="Q12" s="55">
        <v>90</v>
      </c>
      <c r="R12" s="58">
        <v>67.5</v>
      </c>
      <c r="S12" s="32">
        <v>57.5</v>
      </c>
      <c r="T12" s="32">
        <v>52.5</v>
      </c>
      <c r="U12" s="44">
        <v>47.5</v>
      </c>
    </row>
    <row r="13" spans="1:31" ht="15.75" thickBot="1" x14ac:dyDescent="0.3">
      <c r="A13" s="1"/>
      <c r="B13" s="67"/>
      <c r="C13" s="6"/>
      <c r="D13" s="88"/>
      <c r="E13" s="8"/>
      <c r="F13" s="8"/>
      <c r="G13" s="9"/>
      <c r="H13" s="10" t="str">
        <f>IF(AND(F13="",E13=""),"",IF(OR(F13&lt;40,F13&gt;204),"Нет данных",IF(OR(E13&lt;14,E13&gt;80),"недопустимый возраст",INDEX('[3]ФШ (Муж)'!$B$3:$K$167,MATCH(F13,'[3]ФШ (Муж)'!$A$3:$A$167,0),MATCH(G13,'[3]ФШ (Муж)'!$B$2:$K$2,0)))))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20"/>
      <c r="L13" s="20"/>
      <c r="M13" s="9"/>
      <c r="N13" s="22" t="str">
        <f t="shared" si="0"/>
        <v/>
      </c>
      <c r="O13" s="23" t="str">
        <f t="shared" si="1"/>
        <v/>
      </c>
      <c r="Q13" s="56" t="s">
        <v>36</v>
      </c>
      <c r="R13" s="59">
        <v>72.5</v>
      </c>
      <c r="S13" s="45">
        <v>62.5</v>
      </c>
      <c r="T13" s="45">
        <v>57.5</v>
      </c>
      <c r="U13" s="46">
        <v>52.5</v>
      </c>
    </row>
    <row r="14" spans="1:31" x14ac:dyDescent="0.25">
      <c r="A14" s="1"/>
      <c r="B14" s="67"/>
      <c r="C14" s="6"/>
      <c r="D14" s="88"/>
      <c r="E14" s="8"/>
      <c r="F14" s="8"/>
      <c r="G14" s="9"/>
      <c r="H14" s="10" t="str">
        <f>IF(AND(F14="",E14=""),"",IF(OR(F14&lt;40,F14&gt;204),"Нет данных",IF(OR(E14&lt;14,E14&gt;80),"недопустимый возраст",INDEX('[3]ФШ (Муж)'!$B$3:$K$167,MATCH(F14,'[3]ФШ (Муж)'!$A$3:$A$167,0),MATCH(G14,'[3]ФШ (Муж)'!$B$2:$K$2,0)))))</f>
        <v/>
      </c>
      <c r="I14" s="10" t="str">
        <f>IF(E14="","",IF(AND(E14&gt;22,E14&lt;41),1,INDEX('[1]ФМ (возраст)'!$B$1:$B$50,MATCH(E14,'[1]ФМ (возраст)'!$A$2:$A$50,))))</f>
        <v/>
      </c>
      <c r="J14" s="9"/>
      <c r="K14" s="9"/>
      <c r="L14" s="9"/>
      <c r="M14" s="9"/>
      <c r="N14" s="22" t="str">
        <f t="shared" si="0"/>
        <v/>
      </c>
      <c r="O14" s="23" t="str">
        <f t="shared" si="1"/>
        <v/>
      </c>
    </row>
    <row r="15" spans="1:31" ht="30" x14ac:dyDescent="0.25">
      <c r="A15" s="1"/>
      <c r="B15" s="2" t="s">
        <v>1</v>
      </c>
      <c r="C15" s="3" t="s">
        <v>2</v>
      </c>
      <c r="D15" s="3" t="s">
        <v>19</v>
      </c>
      <c r="E15" s="3" t="s">
        <v>3</v>
      </c>
      <c r="F15" s="2" t="s">
        <v>4</v>
      </c>
      <c r="G15" s="2" t="s">
        <v>5</v>
      </c>
      <c r="H15" s="3" t="s">
        <v>77</v>
      </c>
      <c r="I15" s="3" t="s">
        <v>7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3" t="s">
        <v>17</v>
      </c>
    </row>
    <row r="16" spans="1:31" x14ac:dyDescent="0.25">
      <c r="A16" s="1">
        <v>5</v>
      </c>
      <c r="B16" s="67" t="s">
        <v>86</v>
      </c>
      <c r="C16" s="6" t="s">
        <v>50</v>
      </c>
      <c r="D16" s="88" t="s">
        <v>87</v>
      </c>
      <c r="E16" s="8">
        <v>19</v>
      </c>
      <c r="F16" s="8">
        <v>72</v>
      </c>
      <c r="G16" s="9">
        <v>400</v>
      </c>
      <c r="H16" s="19">
        <f>IF(F16="","",INDEX('[3]ФШ (Муж)'!$B$3:$K$167,MATCH(F16,'[3]ФШ (Муж)'!$A$3:$A$167,0),MATCH(G16,'[3]ФШ (Муж)'!$B$2:$K$2,0)))</f>
        <v>0.6835</v>
      </c>
      <c r="I16" s="19">
        <f>IF(E16="","",IF(AND(E16&gt;22,E16&lt;41),1,INDEX('[3]ФШ (возраст)'!$B$1:$B$50,MATCH(E16,'[3]ФШ (возраст)'!$A$2:$A$50,))))</f>
        <v>1.06</v>
      </c>
      <c r="J16" s="9">
        <v>45</v>
      </c>
      <c r="K16" s="9">
        <v>50</v>
      </c>
      <c r="L16" s="9">
        <v>52.5</v>
      </c>
      <c r="M16" s="9"/>
      <c r="N16" s="22">
        <f t="shared" ref="N16:N25" si="2">IF(AND(J16="",K16="",L16="",M16=""),"",LARGE(I16:M16,1))</f>
        <v>52.5</v>
      </c>
      <c r="O16" s="23">
        <f t="shared" si="1"/>
        <v>38.036774999999999</v>
      </c>
    </row>
    <row r="17" spans="1:21" ht="15.75" thickBot="1" x14ac:dyDescent="0.3">
      <c r="A17" s="1">
        <v>6</v>
      </c>
      <c r="B17" s="67" t="s">
        <v>88</v>
      </c>
      <c r="C17" s="6" t="s">
        <v>50</v>
      </c>
      <c r="D17" s="88" t="s">
        <v>89</v>
      </c>
      <c r="E17" s="8">
        <v>36</v>
      </c>
      <c r="F17" s="8">
        <v>74</v>
      </c>
      <c r="G17" s="9">
        <v>900</v>
      </c>
      <c r="H17" s="10">
        <f>IF(F17="","",INDEX('[3]ФШ (Муж)'!$B$3:$K$167,MATCH(F17,'[3]ФШ (Муж)'!$A$3:$A$167,0),MATCH(G17,'[3]ФШ (Муж)'!$B$2:$K$2,0)))</f>
        <v>0.66520000000000001</v>
      </c>
      <c r="I17" s="19">
        <f>IF(E17="","",IF(AND(E17&gt;22,E17&lt;41),1,INDEX('[3]ФШ (возраст)'!$B$1:$B$50,MATCH(E17,'[3]ФШ (возраст)'!$A$2:$A$50,))))</f>
        <v>1</v>
      </c>
      <c r="J17" s="9">
        <v>47.5</v>
      </c>
      <c r="K17" s="9">
        <v>50</v>
      </c>
      <c r="L17" s="9">
        <v>-52.5</v>
      </c>
      <c r="M17" s="9"/>
      <c r="N17" s="22">
        <f t="shared" si="2"/>
        <v>50</v>
      </c>
      <c r="O17" s="23">
        <f t="shared" si="1"/>
        <v>33.26</v>
      </c>
    </row>
    <row r="18" spans="1:21" ht="15.75" thickBot="1" x14ac:dyDescent="0.3">
      <c r="A18" s="1">
        <v>7</v>
      </c>
      <c r="B18" s="67" t="s">
        <v>90</v>
      </c>
      <c r="C18" s="6" t="s">
        <v>81</v>
      </c>
      <c r="D18" s="88" t="s">
        <v>91</v>
      </c>
      <c r="E18" s="8">
        <v>22</v>
      </c>
      <c r="F18" s="8">
        <v>66</v>
      </c>
      <c r="G18" s="9">
        <v>600</v>
      </c>
      <c r="H18" s="10">
        <f>IF(F18="","",INDEX('[3]ФШ (Муж)'!$B$3:$K$167,MATCH(F18,'[3]ФШ (Муж)'!$A$3:$A$167,0),MATCH(G18,'[3]ФШ (Муж)'!$B$2:$K$2,0)))</f>
        <v>0.73470000000000002</v>
      </c>
      <c r="I18" s="19">
        <f>IF(E18="","",IF(AND(E18&gt;22,E18&lt;41),1,INDEX('[3]ФШ (возраст)'!$B$1:$B$50,MATCH(E18,'[3]ФШ (возраст)'!$A$2:$A$50,))))</f>
        <v>1.02</v>
      </c>
      <c r="J18" s="9">
        <v>50</v>
      </c>
      <c r="K18" s="9">
        <v>55</v>
      </c>
      <c r="L18" s="9">
        <v>60</v>
      </c>
      <c r="M18" s="20"/>
      <c r="N18" s="22">
        <f t="shared" si="2"/>
        <v>60</v>
      </c>
      <c r="O18" s="13">
        <f t="shared" si="1"/>
        <v>44.963639999999998</v>
      </c>
      <c r="Q18" s="122" t="s">
        <v>29</v>
      </c>
      <c r="R18" s="123"/>
      <c r="S18" s="123"/>
      <c r="T18" s="123"/>
      <c r="U18" s="124"/>
    </row>
    <row r="19" spans="1:21" x14ac:dyDescent="0.25">
      <c r="A19" s="1">
        <v>8</v>
      </c>
      <c r="B19" s="67" t="s">
        <v>92</v>
      </c>
      <c r="C19" s="6" t="s">
        <v>50</v>
      </c>
      <c r="D19" s="88" t="s">
        <v>93</v>
      </c>
      <c r="E19" s="8">
        <v>31</v>
      </c>
      <c r="F19" s="8">
        <v>78</v>
      </c>
      <c r="G19" s="9"/>
      <c r="H19" s="10">
        <f>IF(F19="","",INDEX('[3]ФШ (Муж)'!$B$3:$K$167,MATCH(F19,'[3]ФШ (Муж)'!$A$3:$A$167,0),MATCH(G19,'[3]ФШ (Муж)'!$B$2:$K$2,0)))</f>
        <v>0.64480000000000004</v>
      </c>
      <c r="I19" s="19">
        <f>IF(E19="","",IF(AND(E19&gt;22,E19&lt;41),1,INDEX('[3]ФШ (возраст)'!$B$1:$B$50,MATCH(E19,'[3]ФШ (возраст)'!$A$2:$A$50,))))</f>
        <v>1</v>
      </c>
      <c r="J19" s="9">
        <v>60</v>
      </c>
      <c r="K19" s="20">
        <v>65</v>
      </c>
      <c r="L19" s="20">
        <v>-70</v>
      </c>
      <c r="M19" s="9"/>
      <c r="N19" s="22">
        <f t="shared" si="2"/>
        <v>65</v>
      </c>
      <c r="O19" s="13">
        <f t="shared" si="1"/>
        <v>41.912000000000006</v>
      </c>
      <c r="Q19" s="26" t="s">
        <v>34</v>
      </c>
      <c r="R19" s="27" t="s">
        <v>30</v>
      </c>
      <c r="S19" s="27" t="s">
        <v>31</v>
      </c>
      <c r="T19" s="27" t="s">
        <v>32</v>
      </c>
      <c r="U19" s="28" t="s">
        <v>33</v>
      </c>
    </row>
    <row r="20" spans="1:21" x14ac:dyDescent="0.25">
      <c r="A20" s="1">
        <v>9</v>
      </c>
      <c r="B20" s="5" t="s">
        <v>141</v>
      </c>
      <c r="C20" s="6" t="s">
        <v>142</v>
      </c>
      <c r="D20" s="7" t="s">
        <v>143</v>
      </c>
      <c r="E20" s="8">
        <v>46</v>
      </c>
      <c r="F20" s="104">
        <v>90</v>
      </c>
      <c r="G20" s="9"/>
      <c r="H20" s="10">
        <f>IF('народный бицепс'!F6="","",INDEX('[3]ФШ (Муж)'!$B$3:$K$167,MATCH('народный бицепс'!F6,'[3]ФШ (Муж)'!$A$3:$A$167,0),MATCH(G20,'[3]ФШ (Муж)'!$B$2:$K$2,0)))</f>
        <v>0.71189999999999998</v>
      </c>
      <c r="I20" s="19">
        <f>IF(E20="","",IF(AND(E20&gt;22,E20&lt;41),1,INDEX('[3]ФШ (возраст)'!$B$1:$B$50,MATCH(E20,'[3]ФШ (возраст)'!$A$2:$A$50,))))</f>
        <v>1.048</v>
      </c>
      <c r="J20" s="9">
        <v>50</v>
      </c>
      <c r="K20" s="9">
        <v>52.5</v>
      </c>
      <c r="L20" s="9">
        <v>55</v>
      </c>
      <c r="M20" s="9"/>
      <c r="N20" s="22">
        <f t="shared" si="2"/>
        <v>55</v>
      </c>
      <c r="O20" s="23">
        <f t="shared" si="1"/>
        <v>41.033915999999998</v>
      </c>
      <c r="Q20" s="37">
        <v>52</v>
      </c>
      <c r="R20" s="32">
        <v>67.5</v>
      </c>
      <c r="S20" s="32">
        <v>55</v>
      </c>
      <c r="T20" s="32">
        <v>47.5</v>
      </c>
      <c r="U20" s="44">
        <v>40</v>
      </c>
    </row>
    <row r="21" spans="1:21" x14ac:dyDescent="0.25">
      <c r="A21" s="1">
        <v>10</v>
      </c>
      <c r="B21" s="67" t="s">
        <v>136</v>
      </c>
      <c r="C21" s="6" t="s">
        <v>50</v>
      </c>
      <c r="D21" s="88" t="s">
        <v>140</v>
      </c>
      <c r="E21" s="8">
        <v>34</v>
      </c>
      <c r="F21" s="21">
        <v>87</v>
      </c>
      <c r="G21" s="20">
        <v>400</v>
      </c>
      <c r="H21" s="10">
        <f>IF(F21="","",INDEX('[3]ФШ (Муж)'!$B$3:$K$167,MATCH(F21,'[3]ФШ (Муж)'!$A$3:$A$167,0),MATCH(G21,'[3]ФШ (Муж)'!$B$2:$K$2,0)))</f>
        <v>0.59599999999999997</v>
      </c>
      <c r="I21" s="19">
        <f>IF(E21="","",IF(AND(E21&gt;22,E21&lt;41),1,INDEX('[3]ФШ (возраст)'!$B$1:$B$50,MATCH(E21,'[3]ФШ (возраст)'!$A$2:$A$50,))))</f>
        <v>1</v>
      </c>
      <c r="J21" s="9">
        <v>65</v>
      </c>
      <c r="K21" s="9">
        <v>70</v>
      </c>
      <c r="L21" s="9">
        <v>-75</v>
      </c>
      <c r="M21" s="9"/>
      <c r="N21" s="22">
        <f t="shared" si="2"/>
        <v>70</v>
      </c>
      <c r="O21" s="23">
        <f t="shared" si="1"/>
        <v>41.72</v>
      </c>
      <c r="Q21" s="37">
        <v>56</v>
      </c>
      <c r="R21" s="32">
        <v>72.5</v>
      </c>
      <c r="S21" s="32">
        <v>57.5</v>
      </c>
      <c r="T21" s="32">
        <v>50</v>
      </c>
      <c r="U21" s="44">
        <v>42.5</v>
      </c>
    </row>
    <row r="22" spans="1:21" x14ac:dyDescent="0.25">
      <c r="A22" s="1"/>
      <c r="B22" s="67"/>
      <c r="C22" s="6"/>
      <c r="D22" s="88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9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22" t="str">
        <f t="shared" si="2"/>
        <v/>
      </c>
      <c r="O22" s="23" t="str">
        <f t="shared" si="1"/>
        <v/>
      </c>
      <c r="Q22" s="37">
        <v>60</v>
      </c>
      <c r="R22" s="32">
        <v>77.5</v>
      </c>
      <c r="S22" s="32">
        <v>62.5</v>
      </c>
      <c r="T22" s="32">
        <v>52.5</v>
      </c>
      <c r="U22" s="44">
        <v>45</v>
      </c>
    </row>
    <row r="23" spans="1:21" x14ac:dyDescent="0.25">
      <c r="A23" s="1"/>
      <c r="B23" s="67"/>
      <c r="C23" s="6"/>
      <c r="D23" s="88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9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22" t="str">
        <f t="shared" si="2"/>
        <v/>
      </c>
      <c r="O23" s="23" t="str">
        <f t="shared" si="1"/>
        <v/>
      </c>
      <c r="Q23" s="37">
        <v>67.5</v>
      </c>
      <c r="R23" s="32">
        <v>85</v>
      </c>
      <c r="S23" s="32">
        <v>70</v>
      </c>
      <c r="T23" s="32">
        <v>60</v>
      </c>
      <c r="U23" s="44">
        <v>52.5</v>
      </c>
    </row>
    <row r="24" spans="1:21" x14ac:dyDescent="0.25">
      <c r="A24" s="1"/>
      <c r="B24" s="67"/>
      <c r="C24" s="6"/>
      <c r="D24" s="88"/>
      <c r="E24" s="8"/>
      <c r="F24" s="21"/>
      <c r="G24" s="9"/>
      <c r="H24" s="10" t="str">
        <f>IF(F24="","",INDEX('[3]ФШ (Муж)'!$B$3:$K$167,MATCH(F24,'[3]ФШ (Муж)'!$A$3:$A$167,0),MATCH(G24,'[3]ФШ (Муж)'!$B$2:$K$2,0)))</f>
        <v/>
      </c>
      <c r="I24" s="19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22" t="str">
        <f t="shared" si="2"/>
        <v/>
      </c>
      <c r="O24" s="13" t="str">
        <f t="shared" si="1"/>
        <v/>
      </c>
      <c r="Q24" s="37">
        <v>75</v>
      </c>
      <c r="R24" s="32">
        <v>90</v>
      </c>
      <c r="S24" s="32">
        <v>75</v>
      </c>
      <c r="T24" s="32">
        <v>65</v>
      </c>
      <c r="U24" s="44">
        <v>57.5</v>
      </c>
    </row>
    <row r="25" spans="1:21" x14ac:dyDescent="0.25">
      <c r="A25" s="1"/>
      <c r="B25" s="67"/>
      <c r="C25" s="6"/>
      <c r="D25" s="88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9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22" t="str">
        <f t="shared" si="2"/>
        <v/>
      </c>
      <c r="O25" s="13" t="str">
        <f t="shared" si="1"/>
        <v/>
      </c>
      <c r="Q25" s="37">
        <v>82.5</v>
      </c>
      <c r="R25" s="32">
        <v>95</v>
      </c>
      <c r="S25" s="32">
        <v>80</v>
      </c>
      <c r="T25" s="32">
        <v>70</v>
      </c>
      <c r="U25" s="44">
        <v>62.5</v>
      </c>
    </row>
    <row r="26" spans="1:21" x14ac:dyDescent="0.25">
      <c r="A26" s="1"/>
      <c r="B26" s="65"/>
      <c r="C26" s="6"/>
      <c r="D26" s="88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9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22" t="str">
        <f>IF(AND(J26="",K26="",L26="",M26=""),"",LARGE(I26:M26,1))</f>
        <v/>
      </c>
      <c r="O26" s="13" t="str">
        <f t="shared" si="1"/>
        <v/>
      </c>
      <c r="Q26" s="37">
        <v>90</v>
      </c>
      <c r="R26" s="32">
        <v>100</v>
      </c>
      <c r="S26" s="32">
        <v>85</v>
      </c>
      <c r="T26" s="32">
        <v>75</v>
      </c>
      <c r="U26" s="44">
        <v>67.5</v>
      </c>
    </row>
    <row r="27" spans="1:21" x14ac:dyDescent="0.25">
      <c r="A27" s="1"/>
      <c r="B27" s="67"/>
      <c r="C27" s="6"/>
      <c r="D27" s="88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22" t="str">
        <f>IF(AND(J27="",K27="",L27="",M27=""),"",LARGE(I27:M27,1))</f>
        <v/>
      </c>
      <c r="O27" s="13" t="str">
        <f t="shared" si="1"/>
        <v/>
      </c>
      <c r="Q27" s="37">
        <v>100</v>
      </c>
      <c r="R27" s="32">
        <v>105</v>
      </c>
      <c r="S27" s="32">
        <v>90</v>
      </c>
      <c r="T27" s="32">
        <v>80</v>
      </c>
      <c r="U27" s="44">
        <v>72.5</v>
      </c>
    </row>
    <row r="28" spans="1:21" x14ac:dyDescent="0.25">
      <c r="A28" s="1"/>
      <c r="B28" s="65"/>
      <c r="C28" s="6"/>
      <c r="D28" s="88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22" t="str">
        <f>IF(AND(J28="",K28="",L28="",M28=""),"",LARGE(I28:M28,1))</f>
        <v/>
      </c>
      <c r="O28" s="13" t="str">
        <f t="shared" si="1"/>
        <v/>
      </c>
      <c r="Q28" s="37">
        <v>110</v>
      </c>
      <c r="R28" s="32">
        <v>110</v>
      </c>
      <c r="S28" s="32">
        <v>95</v>
      </c>
      <c r="T28" s="32">
        <v>85</v>
      </c>
      <c r="U28" s="44">
        <v>77.5</v>
      </c>
    </row>
    <row r="29" spans="1:21" x14ac:dyDescent="0.25">
      <c r="A29" s="1"/>
      <c r="B29" s="5"/>
      <c r="C29" s="6"/>
      <c r="D29" s="16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22" t="s">
        <v>44</v>
      </c>
      <c r="O29" s="13" t="str">
        <f t="shared" si="1"/>
        <v/>
      </c>
      <c r="Q29" s="37">
        <v>125</v>
      </c>
      <c r="R29" s="32">
        <v>115</v>
      </c>
      <c r="S29" s="32">
        <v>100</v>
      </c>
      <c r="T29" s="32">
        <v>90</v>
      </c>
      <c r="U29" s="44">
        <v>82.5</v>
      </c>
    </row>
    <row r="30" spans="1:21" ht="15.75" thickBot="1" x14ac:dyDescent="0.3">
      <c r="A30" s="1"/>
      <c r="B30" s="5"/>
      <c r="C30" s="6"/>
      <c r="D30" s="16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9"/>
      <c r="K30" s="9"/>
      <c r="L30" s="9"/>
      <c r="M30" s="9"/>
      <c r="N30" s="22" t="s">
        <v>44</v>
      </c>
      <c r="O30" s="13" t="str">
        <f t="shared" si="1"/>
        <v/>
      </c>
      <c r="Q30" s="38" t="s">
        <v>38</v>
      </c>
      <c r="R30" s="45">
        <v>122.5</v>
      </c>
      <c r="S30" s="45">
        <v>105</v>
      </c>
      <c r="T30" s="45">
        <v>95</v>
      </c>
      <c r="U30" s="46">
        <v>87.5</v>
      </c>
    </row>
    <row r="31" spans="1:21" x14ac:dyDescent="0.25">
      <c r="A31" s="1"/>
      <c r="B31" s="5"/>
      <c r="C31" s="6"/>
      <c r="D31" s="16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9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22" t="s">
        <v>44</v>
      </c>
      <c r="O31" s="13" t="str">
        <f t="shared" si="1"/>
        <v/>
      </c>
    </row>
    <row r="32" spans="1:21" x14ac:dyDescent="0.25">
      <c r="A32" s="1"/>
      <c r="B32" s="5"/>
      <c r="C32" s="6"/>
      <c r="D32" s="16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9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22" t="s">
        <v>44</v>
      </c>
      <c r="O32" s="13" t="str">
        <f t="shared" si="1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22" t="s">
        <v>44</v>
      </c>
      <c r="O33" s="13" t="str">
        <f t="shared" si="1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22" t="s">
        <v>44</v>
      </c>
      <c r="O34" s="13" t="str">
        <f t="shared" si="1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22" t="s">
        <v>44</v>
      </c>
      <c r="O35" s="13" t="str">
        <f t="shared" si="1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22" t="s">
        <v>44</v>
      </c>
      <c r="O36" s="13" t="str">
        <f t="shared" si="1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22" t="s">
        <v>44</v>
      </c>
      <c r="O37" s="13" t="str">
        <f t="shared" si="1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22" t="s">
        <v>44</v>
      </c>
      <c r="O38" s="13" t="str">
        <f t="shared" si="1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22" t="s">
        <v>44</v>
      </c>
      <c r="O39" s="13" t="str">
        <f t="shared" ref="O39:O63" si="3">IF(N39="","",IF(I39="","Укажите возраст",N39*H39*I39))</f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22" t="s">
        <v>44</v>
      </c>
      <c r="O40" s="13" t="str">
        <f t="shared" si="3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22" t="s">
        <v>44</v>
      </c>
      <c r="O41" s="13" t="str">
        <f t="shared" si="3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22" t="s">
        <v>44</v>
      </c>
      <c r="O42" s="13" t="str">
        <f t="shared" si="3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22" t="s">
        <v>44</v>
      </c>
      <c r="O43" s="13" t="str">
        <f t="shared" si="3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22" t="s">
        <v>44</v>
      </c>
      <c r="O44" s="13" t="str">
        <f t="shared" si="3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22" t="s">
        <v>44</v>
      </c>
      <c r="O45" s="13" t="str">
        <f t="shared" si="3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22" t="s">
        <v>44</v>
      </c>
      <c r="O46" s="13" t="str">
        <f t="shared" si="3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9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22" t="s">
        <v>44</v>
      </c>
      <c r="O47" s="13" t="str">
        <f t="shared" si="3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9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22" t="s">
        <v>44</v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9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22" t="s">
        <v>44</v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9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22" t="s">
        <v>44</v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9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22" t="s">
        <v>44</v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9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22" t="s">
        <v>44</v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9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22" t="s">
        <v>44</v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9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22" t="s">
        <v>44</v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9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22" t="s">
        <v>44</v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9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22" t="s">
        <v>44</v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9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22" t="s">
        <v>44</v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9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22" t="s">
        <v>44</v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9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22" t="s">
        <v>44</v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9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22" t="s">
        <v>44</v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9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22" t="s">
        <v>44</v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9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22" t="s">
        <v>44</v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9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22" t="s">
        <v>44</v>
      </c>
      <c r="O63" s="13" t="str">
        <f t="shared" si="3"/>
        <v/>
      </c>
    </row>
  </sheetData>
  <sheetProtection sheet="1" objects="1" scenarios="1"/>
  <sortState xmlns:xlrd2="http://schemas.microsoft.com/office/spreadsheetml/2017/richdata2" ref="A6:O63">
    <sortCondition ref="B6:B63"/>
  </sortState>
  <mergeCells count="5">
    <mergeCell ref="A1:B3"/>
    <mergeCell ref="C1:O1"/>
    <mergeCell ref="Q4:U4"/>
    <mergeCell ref="Q5:U5"/>
    <mergeCell ref="Q18:U1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8E34-F461-40E2-836B-DB26B7EEF2C8}">
  <dimension ref="A1:S49"/>
  <sheetViews>
    <sheetView topLeftCell="A4" workbookViewId="0">
      <selection activeCell="M10" sqref="M10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  <col min="12" max="12" width="10.28515625" bestFit="1" customWidth="1"/>
  </cols>
  <sheetData>
    <row r="1" spans="1:19" x14ac:dyDescent="0.25">
      <c r="A1" s="119"/>
      <c r="B1" s="119"/>
      <c r="C1" s="118" t="s">
        <v>94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9" x14ac:dyDescent="0.25">
      <c r="A2" s="119"/>
      <c r="B2" s="119"/>
      <c r="C2" s="15" t="s">
        <v>18</v>
      </c>
      <c r="D2" s="15"/>
      <c r="E2" s="15" t="s">
        <v>60</v>
      </c>
      <c r="S2" s="15"/>
    </row>
    <row r="3" spans="1:19" x14ac:dyDescent="0.25">
      <c r="A3" s="120"/>
      <c r="B3" s="120"/>
    </row>
    <row r="4" spans="1:19" ht="15.75" thickBot="1" x14ac:dyDescent="0.3">
      <c r="N4" s="121" t="s">
        <v>28</v>
      </c>
      <c r="O4" s="121"/>
      <c r="P4" s="121"/>
      <c r="Q4" s="121"/>
      <c r="R4" s="121"/>
    </row>
    <row r="5" spans="1:19" ht="30.75" thickBot="1" x14ac:dyDescent="0.3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20</v>
      </c>
      <c r="I5" s="3" t="s">
        <v>7</v>
      </c>
      <c r="J5" s="3" t="s">
        <v>45</v>
      </c>
      <c r="K5" s="2" t="s">
        <v>129</v>
      </c>
      <c r="L5" s="3" t="s">
        <v>17</v>
      </c>
      <c r="N5" s="125" t="s">
        <v>35</v>
      </c>
      <c r="O5" s="126"/>
      <c r="P5" s="126"/>
      <c r="Q5" s="126"/>
      <c r="R5" s="127"/>
    </row>
    <row r="6" spans="1:19" x14ac:dyDescent="0.25">
      <c r="A6" s="1">
        <v>1</v>
      </c>
      <c r="B6" s="5" t="s">
        <v>70</v>
      </c>
      <c r="C6" s="6" t="s">
        <v>50</v>
      </c>
      <c r="D6" s="68" t="s">
        <v>73</v>
      </c>
      <c r="E6" s="21">
        <v>37</v>
      </c>
      <c r="F6" s="21">
        <v>69</v>
      </c>
      <c r="G6" s="9"/>
      <c r="H6" s="10">
        <f>IF(F6="","",INDEX('[1]ФМ (Жен)'!$B$3:$K$102,MATCH(F6,'[1]ФМ (Жен)'!$A$3:$A$102,0),MATCH(G6,'[1]ФМ (Жен)'!$B$2:$K$2,0)))</f>
        <v>0.76580000000000004</v>
      </c>
      <c r="I6" s="10">
        <f>IF(E6="","",IF(AND(E6&gt;22,E6&lt;41),1,INDEX('[1]ФМ (возраст)'!$B$1:$B$50,MATCH(E6,'[1]ФМ (возраст)'!$A$2:$A$50,))))</f>
        <v>1</v>
      </c>
      <c r="J6" s="9">
        <v>35</v>
      </c>
      <c r="K6" s="9">
        <v>20</v>
      </c>
      <c r="L6" s="13">
        <f>K6*J6</f>
        <v>700</v>
      </c>
      <c r="M6" s="15" t="s">
        <v>144</v>
      </c>
      <c r="N6" s="26">
        <v>52</v>
      </c>
      <c r="O6" s="101" t="s">
        <v>130</v>
      </c>
      <c r="P6" s="42">
        <v>10</v>
      </c>
      <c r="Q6" s="42">
        <v>9</v>
      </c>
      <c r="R6" s="43">
        <v>8</v>
      </c>
    </row>
    <row r="7" spans="1:19" x14ac:dyDescent="0.25">
      <c r="A7" s="1">
        <v>2</v>
      </c>
      <c r="B7" s="67" t="s">
        <v>88</v>
      </c>
      <c r="C7" s="6" t="s">
        <v>50</v>
      </c>
      <c r="D7" s="25" t="s">
        <v>89</v>
      </c>
      <c r="E7" s="21">
        <v>36</v>
      </c>
      <c r="F7" s="21">
        <v>74</v>
      </c>
      <c r="G7" s="9">
        <v>500</v>
      </c>
      <c r="H7" s="10">
        <f>IF(F7="","",INDEX('[1]ФМ (Жен)'!$B$3:$K$102,MATCH(F7,'[1]ФМ (Жен)'!$A$3:$A$102,0),MATCH(G7,'[1]ФМ (Жен)'!$B$2:$K$2,0)))</f>
        <v>0.72509999999999997</v>
      </c>
      <c r="I7" s="10">
        <f>IF(E7="","",IF(AND(E7&gt;22,E7&lt;41),1,INDEX('[1]ФМ (возраст)'!$B$1:$B$50,MATCH(E7,'[1]ФМ (возраст)'!$A$2:$A$50,))))</f>
        <v>1</v>
      </c>
      <c r="J7" s="20">
        <v>37.5</v>
      </c>
      <c r="K7" s="9">
        <v>12</v>
      </c>
      <c r="L7" s="13">
        <f t="shared" ref="L7:L14" si="0">K7*J7</f>
        <v>450</v>
      </c>
      <c r="M7" s="24"/>
      <c r="N7" s="39">
        <v>56</v>
      </c>
      <c r="O7" s="100" t="s">
        <v>130</v>
      </c>
      <c r="P7" s="32">
        <v>8</v>
      </c>
      <c r="Q7" s="32">
        <v>7</v>
      </c>
      <c r="R7" s="44">
        <v>6</v>
      </c>
      <c r="S7" s="24"/>
    </row>
    <row r="8" spans="1:19" x14ac:dyDescent="0.25">
      <c r="A8" s="1">
        <v>3</v>
      </c>
      <c r="B8" s="67" t="s">
        <v>71</v>
      </c>
      <c r="C8" s="6" t="s">
        <v>50</v>
      </c>
      <c r="D8" s="88" t="s">
        <v>127</v>
      </c>
      <c r="E8" s="8">
        <v>54</v>
      </c>
      <c r="F8" s="8">
        <v>82</v>
      </c>
      <c r="G8" s="9">
        <v>300</v>
      </c>
      <c r="H8" s="10">
        <f>IF(F8="","",INDEX('[1]ФМ (Жен)'!$B$3:$K$102,MATCH(F8,'[1]ФМ (Жен)'!$A$3:$A$102,0),MATCH(G8,'[1]ФМ (Жен)'!$B$2:$K$2,0)))</f>
        <v>0.67430000000000001</v>
      </c>
      <c r="I8" s="10">
        <f>IF(E8="","",IF(AND(E8&gt;22,E8&lt;41),1,INDEX('[1]ФМ (возраст)'!$B$1:$B$50,MATCH(E8,'[1]ФМ (возраст)'!$A$2:$A$50,))))</f>
        <v>1.2809999999999999</v>
      </c>
      <c r="J8" s="9">
        <v>42.5</v>
      </c>
      <c r="K8" s="9">
        <v>15</v>
      </c>
      <c r="L8" s="13">
        <f t="shared" si="0"/>
        <v>637.5</v>
      </c>
      <c r="M8" s="117" t="s">
        <v>144</v>
      </c>
      <c r="N8" s="39">
        <v>60</v>
      </c>
      <c r="O8" s="100" t="s">
        <v>130</v>
      </c>
      <c r="P8" s="32">
        <v>8</v>
      </c>
      <c r="Q8" s="32">
        <v>7</v>
      </c>
      <c r="R8" s="44">
        <v>6</v>
      </c>
      <c r="S8" s="24"/>
    </row>
    <row r="9" spans="1:19" x14ac:dyDescent="0.25">
      <c r="A9" s="1">
        <v>4</v>
      </c>
      <c r="B9" s="67" t="s">
        <v>136</v>
      </c>
      <c r="C9" s="6" t="s">
        <v>50</v>
      </c>
      <c r="D9" s="88" t="s">
        <v>140</v>
      </c>
      <c r="E9" s="21">
        <v>34</v>
      </c>
      <c r="F9" s="21">
        <v>87</v>
      </c>
      <c r="G9" s="9">
        <v>400</v>
      </c>
      <c r="H9" s="10">
        <f>IF(F9="","",INDEX('[1]ФМ (Жен)'!$B$3:$K$102,MATCH(F9,'[1]ФМ (Жен)'!$A$3:$A$102,0),MATCH(G9,'[1]ФМ (Жен)'!$B$2:$K$2,0)))</f>
        <v>0.64480000000000004</v>
      </c>
      <c r="I9" s="10">
        <f>IF(E9="","",IF(AND(E9&gt;22,E9&lt;41),1,INDEX('[1]ФМ (возраст)'!$B$1:$B$50,MATCH(E9,'[1]ФМ (возраст)'!$A$2:$A$50,))))</f>
        <v>1</v>
      </c>
      <c r="J9" s="20">
        <v>45</v>
      </c>
      <c r="K9" s="20">
        <v>18</v>
      </c>
      <c r="L9" s="13">
        <f t="shared" si="0"/>
        <v>810</v>
      </c>
      <c r="M9" s="24"/>
      <c r="N9" s="39">
        <v>67.5</v>
      </c>
      <c r="O9" s="100" t="s">
        <v>130</v>
      </c>
      <c r="P9" s="32">
        <v>7</v>
      </c>
      <c r="Q9" s="32">
        <v>6</v>
      </c>
      <c r="R9" s="44">
        <v>5</v>
      </c>
      <c r="S9" s="24"/>
    </row>
    <row r="10" spans="1:19" x14ac:dyDescent="0.25">
      <c r="A10" s="1">
        <v>5</v>
      </c>
      <c r="B10" s="67"/>
      <c r="C10" s="6"/>
      <c r="D10" s="88"/>
      <c r="E10" s="21"/>
      <c r="F10" s="21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13">
        <f t="shared" si="0"/>
        <v>0</v>
      </c>
      <c r="M10" s="24"/>
      <c r="N10" s="39">
        <v>75</v>
      </c>
      <c r="O10" s="100" t="s">
        <v>130</v>
      </c>
      <c r="P10" s="32">
        <v>6</v>
      </c>
      <c r="Q10" s="32">
        <v>5</v>
      </c>
      <c r="R10" s="44">
        <v>4</v>
      </c>
      <c r="S10" s="24"/>
    </row>
    <row r="11" spans="1:19" x14ac:dyDescent="0.25">
      <c r="A11" s="1">
        <v>6</v>
      </c>
      <c r="B11" s="67"/>
      <c r="C11" s="6"/>
      <c r="D11" s="88"/>
      <c r="E11" s="21"/>
      <c r="F11" s="21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20"/>
      <c r="L11" s="13">
        <f t="shared" si="0"/>
        <v>0</v>
      </c>
      <c r="N11" s="39">
        <v>82.5</v>
      </c>
      <c r="O11" s="100" t="s">
        <v>130</v>
      </c>
      <c r="P11" s="32">
        <v>5</v>
      </c>
      <c r="Q11" s="32">
        <v>4</v>
      </c>
      <c r="R11" s="44">
        <v>3</v>
      </c>
    </row>
    <row r="12" spans="1:19" x14ac:dyDescent="0.25">
      <c r="A12" s="1">
        <v>7</v>
      </c>
      <c r="B12" s="67"/>
      <c r="C12" s="6"/>
      <c r="D12" s="79"/>
      <c r="E12" s="21"/>
      <c r="F12" s="21"/>
      <c r="G12" s="20"/>
      <c r="H12" s="19" t="str">
        <f>IF(F12="","",INDEX('[3]ФШ (Муж)'!$B$3:$K$167,MATCH(F12,'[3]ФШ (Муж)'!$A$3:$A$167,0),MATCH(G12,'[3]ФШ (Муж)'!$B$2:$K$2,0)))</f>
        <v/>
      </c>
      <c r="I12" s="10" t="str">
        <f>IF(E12="","",IF(AND(E12&gt;22,E12&lt;41),1,INDEX('[1]ФМ (возраст)'!$B$1:$B$50,MATCH(E12,'[1]ФМ (возраст)'!$A$2:$A$50,))))</f>
        <v/>
      </c>
      <c r="J12" s="20"/>
      <c r="K12" s="9"/>
      <c r="L12" s="13">
        <f t="shared" si="0"/>
        <v>0</v>
      </c>
      <c r="N12" s="39">
        <v>90</v>
      </c>
      <c r="O12" s="100" t="s">
        <v>130</v>
      </c>
      <c r="P12" s="32">
        <v>5</v>
      </c>
      <c r="Q12" s="32">
        <v>4</v>
      </c>
      <c r="R12" s="44">
        <v>3</v>
      </c>
    </row>
    <row r="13" spans="1:19" ht="15.75" thickBot="1" x14ac:dyDescent="0.3">
      <c r="A13" s="1">
        <v>8</v>
      </c>
      <c r="B13" s="67"/>
      <c r="C13" s="6"/>
      <c r="D13" s="88"/>
      <c r="E13" s="8"/>
      <c r="F13" s="8"/>
      <c r="G13" s="9"/>
      <c r="H13" s="10" t="str">
        <f>IF(AND(F13="",E13=""),"",IF(OR(F13&lt;40,F13&gt;204),"Нет данных",IF(OR(E13&lt;14,E13&gt;80),"недопустимый возраст",INDEX('[3]ФШ (Муж)'!$B$3:$K$167,MATCH(F13,'[3]ФШ (Муж)'!$A$3:$A$167,0),MATCH(G13,'[3]ФШ (Муж)'!$B$2:$K$2,0)))))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20"/>
      <c r="L13" s="13">
        <f t="shared" si="0"/>
        <v>0</v>
      </c>
      <c r="N13" s="40" t="s">
        <v>36</v>
      </c>
      <c r="O13" s="102" t="s">
        <v>130</v>
      </c>
      <c r="P13" s="45">
        <v>5</v>
      </c>
      <c r="Q13" s="45">
        <v>4</v>
      </c>
      <c r="R13" s="46">
        <v>3</v>
      </c>
    </row>
    <row r="14" spans="1:19" x14ac:dyDescent="0.25">
      <c r="A14" s="1">
        <v>9</v>
      </c>
      <c r="B14" s="67"/>
      <c r="C14" s="6"/>
      <c r="D14" s="88"/>
      <c r="E14" s="8"/>
      <c r="F14" s="8"/>
      <c r="G14" s="9"/>
      <c r="H14" s="10" t="str">
        <f>IF(AND(F14="",E14=""),"",IF(OR(F14&lt;40,F14&gt;204),"Нет данных",IF(OR(E14&lt;14,E14&gt;80),"недопустимый возраст",INDEX('[3]ФШ (Муж)'!$B$3:$K$167,MATCH(F14,'[3]ФШ (Муж)'!$A$3:$A$167,0),MATCH(G14,'[3]ФШ (Муж)'!$B$2:$K$2,0)))))</f>
        <v/>
      </c>
      <c r="I14" s="10" t="str">
        <f>IF(E14="","",IF(AND(E14&gt;22,E14&lt;41),1,INDEX('[1]ФМ (возраст)'!$B$1:$B$50,MATCH(E14,'[1]ФМ (возраст)'!$A$2:$A$50,))))</f>
        <v/>
      </c>
      <c r="J14" s="9"/>
      <c r="K14" s="9"/>
      <c r="L14" s="13">
        <f t="shared" si="0"/>
        <v>0</v>
      </c>
    </row>
    <row r="15" spans="1:19" x14ac:dyDescent="0.25">
      <c r="A15" s="1"/>
      <c r="B15" s="5"/>
      <c r="C15" s="6"/>
      <c r="D15" s="16"/>
      <c r="E15" s="8"/>
      <c r="F15" s="8"/>
      <c r="G15" s="9"/>
      <c r="H15" s="10" t="str">
        <f>IF(F15="","",INDEX('[3]ФШ (Муж)'!$B$3:$K$167,MATCH(F15,'[3]ФШ (Муж)'!$A$3:$A$167,0),MATCH(G15,'[3]ФШ (Муж)'!$B$2:$K$2,0)))</f>
        <v/>
      </c>
      <c r="I15" s="19" t="str">
        <f>IF(E15="","",IF(AND(E15&gt;22,E15&lt;41),1,INDEX('[3]ФШ (возраст)'!$B$1:$B$50,MATCH(E15,'[3]ФШ (возраст)'!$A$2:$A$50,))))</f>
        <v/>
      </c>
      <c r="J15" s="9"/>
      <c r="K15" s="9"/>
      <c r="L15" s="13"/>
    </row>
    <row r="16" spans="1:19" x14ac:dyDescent="0.25">
      <c r="A16" s="1"/>
      <c r="B16" s="5"/>
      <c r="C16" s="6"/>
      <c r="D16" s="16"/>
      <c r="E16" s="8"/>
      <c r="F16" s="8"/>
      <c r="G16" s="9"/>
      <c r="H16" s="10" t="str">
        <f>IF(F16="","",INDEX('[3]ФШ (Муж)'!$B$3:$K$167,MATCH(F16,'[3]ФШ (Муж)'!$A$3:$A$167,0),MATCH(G16,'[3]ФШ (Муж)'!$B$2:$K$2,0)))</f>
        <v/>
      </c>
      <c r="I16" s="19" t="str">
        <f>IF(E16="","",IF(AND(E16&gt;22,E16&lt;41),1,INDEX('[3]ФШ (возраст)'!$B$1:$B$50,MATCH(E16,'[3]ФШ (возраст)'!$A$2:$A$50,))))</f>
        <v/>
      </c>
      <c r="J16" s="9"/>
      <c r="K16" s="9"/>
      <c r="L16" s="13"/>
    </row>
    <row r="17" spans="1:18" ht="15.75" thickBot="1" x14ac:dyDescent="0.3">
      <c r="A17" s="1"/>
      <c r="B17" s="5"/>
      <c r="C17" s="6"/>
      <c r="D17" s="16"/>
      <c r="E17" s="8"/>
      <c r="F17" s="8"/>
      <c r="G17" s="9"/>
      <c r="H17" s="10" t="str">
        <f>IF(F17="","",INDEX('[3]ФШ (Муж)'!$B$3:$K$167,MATCH(F17,'[3]ФШ (Муж)'!$A$3:$A$167,0),MATCH(G17,'[3]ФШ (Муж)'!$B$2:$K$2,0)))</f>
        <v/>
      </c>
      <c r="I17" s="19" t="str">
        <f>IF(E17="","",IF(AND(E17&gt;22,E17&lt;41),1,INDEX('[3]ФШ (возраст)'!$B$1:$B$50,MATCH(E17,'[3]ФШ (возраст)'!$A$2:$A$50,))))</f>
        <v/>
      </c>
      <c r="J17" s="9"/>
      <c r="K17" s="9"/>
      <c r="L17" s="13"/>
    </row>
    <row r="18" spans="1:18" ht="15.75" thickBot="1" x14ac:dyDescent="0.3">
      <c r="A18" s="1"/>
      <c r="B18" s="5"/>
      <c r="C18" s="6"/>
      <c r="D18" s="16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9" t="str">
        <f>IF(E18="","",IF(AND(E18&gt;22,E18&lt;41),1,INDEX('[3]ФШ (возраст)'!$B$1:$B$50,MATCH(E18,'[3]ФШ (возраст)'!$A$2:$A$50,))))</f>
        <v/>
      </c>
      <c r="J18" s="9"/>
      <c r="K18" s="9"/>
      <c r="L18" s="13"/>
      <c r="N18" s="122" t="s">
        <v>29</v>
      </c>
      <c r="O18" s="123"/>
      <c r="P18" s="123"/>
      <c r="Q18" s="123"/>
      <c r="R18" s="124"/>
    </row>
    <row r="19" spans="1:18" x14ac:dyDescent="0.25">
      <c r="A19" s="1"/>
      <c r="B19" s="5"/>
      <c r="C19" s="6"/>
      <c r="D19" s="5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9" t="str">
        <f>IF(E19="","",IF(AND(E19&gt;22,E19&lt;41),1,INDEX('[3]ФШ (возраст)'!$B$1:$B$50,MATCH(E19,'[3]ФШ (возраст)'!$A$2:$A$50,))))</f>
        <v/>
      </c>
      <c r="J19" s="9"/>
      <c r="K19" s="9"/>
      <c r="L19" s="13"/>
      <c r="N19" s="26" t="s">
        <v>34</v>
      </c>
      <c r="O19" s="27" t="s">
        <v>30</v>
      </c>
      <c r="P19" s="27" t="s">
        <v>31</v>
      </c>
      <c r="Q19" s="27" t="s">
        <v>32</v>
      </c>
      <c r="R19" s="28" t="s">
        <v>33</v>
      </c>
    </row>
    <row r="20" spans="1:18" x14ac:dyDescent="0.25">
      <c r="A20" s="1"/>
      <c r="B20" s="5"/>
      <c r="C20" s="6"/>
      <c r="D20" s="5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9" t="str">
        <f>IF(E20="","",IF(AND(E20&gt;22,E20&lt;41),1,INDEX('[3]ФШ (возраст)'!$B$1:$B$50,MATCH(E20,'[3]ФШ (возраст)'!$A$2:$A$50,))))</f>
        <v/>
      </c>
      <c r="J20" s="9"/>
      <c r="K20" s="9"/>
      <c r="L20" s="13"/>
      <c r="N20" s="37">
        <v>52</v>
      </c>
      <c r="O20" s="100" t="s">
        <v>130</v>
      </c>
      <c r="P20" s="32">
        <v>40</v>
      </c>
      <c r="Q20" s="32">
        <v>35</v>
      </c>
      <c r="R20" s="44">
        <v>30</v>
      </c>
    </row>
    <row r="21" spans="1:18" x14ac:dyDescent="0.25">
      <c r="A21" s="1"/>
      <c r="B21" s="5"/>
      <c r="C21" s="6"/>
      <c r="D21" s="5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9" t="str">
        <f>IF(E21="","",IF(AND(E21&gt;22,E21&lt;41),1,INDEX('[3]ФШ (возраст)'!$B$1:$B$50,MATCH(E21,'[3]ФШ (возраст)'!$A$2:$A$50,))))</f>
        <v/>
      </c>
      <c r="J21" s="9"/>
      <c r="K21" s="9"/>
      <c r="L21" s="13"/>
      <c r="N21" s="37">
        <v>56</v>
      </c>
      <c r="O21" s="100" t="s">
        <v>130</v>
      </c>
      <c r="P21" s="32">
        <v>39</v>
      </c>
      <c r="Q21" s="32">
        <v>34</v>
      </c>
      <c r="R21" s="44">
        <v>29</v>
      </c>
    </row>
    <row r="22" spans="1:18" x14ac:dyDescent="0.25">
      <c r="A22" s="1"/>
      <c r="B22" s="5"/>
      <c r="C22" s="6"/>
      <c r="D22" s="5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9" t="str">
        <f>IF(E22="","",IF(AND(E22&gt;22,E22&lt;41),1,INDEX('[3]ФШ (возраст)'!$B$1:$B$50,MATCH(E22,'[3]ФШ (возраст)'!$A$2:$A$50,))))</f>
        <v/>
      </c>
      <c r="J22" s="9"/>
      <c r="K22" s="9"/>
      <c r="L22" s="13"/>
      <c r="N22" s="37">
        <v>60</v>
      </c>
      <c r="O22" s="100" t="s">
        <v>130</v>
      </c>
      <c r="P22" s="32">
        <v>38</v>
      </c>
      <c r="Q22" s="32">
        <v>33</v>
      </c>
      <c r="R22" s="44">
        <v>28</v>
      </c>
    </row>
    <row r="23" spans="1:18" x14ac:dyDescent="0.25">
      <c r="A23" s="1"/>
      <c r="B23" s="5"/>
      <c r="C23" s="6"/>
      <c r="D23" s="5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9" t="str">
        <f>IF(E23="","",IF(AND(E23&gt;22,E23&lt;41),1,INDEX('[3]ФШ (возраст)'!$B$1:$B$50,MATCH(E23,'[3]ФШ (возраст)'!$A$2:$A$50,))))</f>
        <v/>
      </c>
      <c r="J23" s="9"/>
      <c r="K23" s="9"/>
      <c r="L23" s="13"/>
      <c r="N23" s="37">
        <v>67.5</v>
      </c>
      <c r="O23" s="100" t="s">
        <v>130</v>
      </c>
      <c r="P23" s="32">
        <v>36</v>
      </c>
      <c r="Q23" s="32">
        <v>31</v>
      </c>
      <c r="R23" s="44">
        <v>26</v>
      </c>
    </row>
    <row r="24" spans="1:18" x14ac:dyDescent="0.25">
      <c r="A24" s="1"/>
      <c r="B24" s="5"/>
      <c r="C24" s="6"/>
      <c r="D24" s="5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9" t="str">
        <f>IF(E24="","",IF(AND(E24&gt;22,E24&lt;41),1,INDEX('[3]ФШ (возраст)'!$B$1:$B$50,MATCH(E24,'[3]ФШ (возраст)'!$A$2:$A$50,))))</f>
        <v/>
      </c>
      <c r="J24" s="9"/>
      <c r="K24" s="9"/>
      <c r="L24" s="13"/>
      <c r="N24" s="37">
        <v>75</v>
      </c>
      <c r="O24" s="100" t="s">
        <v>130</v>
      </c>
      <c r="P24" s="32">
        <v>35</v>
      </c>
      <c r="Q24" s="32">
        <v>30</v>
      </c>
      <c r="R24" s="44">
        <v>25</v>
      </c>
    </row>
    <row r="25" spans="1:18" x14ac:dyDescent="0.25">
      <c r="A25" s="1"/>
      <c r="B25" s="5"/>
      <c r="C25" s="6"/>
      <c r="D25" s="5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9" t="str">
        <f>IF(E25="","",IF(AND(E25&gt;22,E25&lt;41),1,INDEX('[3]ФШ (возраст)'!$B$1:$B$50,MATCH(E25,'[3]ФШ (возраст)'!$A$2:$A$50,))))</f>
        <v/>
      </c>
      <c r="J25" s="9"/>
      <c r="K25" s="9"/>
      <c r="L25" s="13"/>
      <c r="N25" s="37">
        <v>82.5</v>
      </c>
      <c r="O25" s="100" t="s">
        <v>130</v>
      </c>
      <c r="P25" s="32">
        <v>32</v>
      </c>
      <c r="Q25" s="32">
        <v>28</v>
      </c>
      <c r="R25" s="44">
        <v>24</v>
      </c>
    </row>
    <row r="26" spans="1:18" x14ac:dyDescent="0.25">
      <c r="A26" s="1"/>
      <c r="B26" s="5"/>
      <c r="C26" s="6"/>
      <c r="D26" s="5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9" t="str">
        <f>IF(E26="","",IF(AND(E26&gt;22,E26&lt;41),1,INDEX('[3]ФШ (возраст)'!$B$1:$B$50,MATCH(E26,'[3]ФШ (возраст)'!$A$2:$A$50,))))</f>
        <v/>
      </c>
      <c r="J26" s="9"/>
      <c r="K26" s="9"/>
      <c r="L26" s="13"/>
      <c r="N26" s="37">
        <v>90</v>
      </c>
      <c r="O26" s="100" t="s">
        <v>130</v>
      </c>
      <c r="P26" s="32">
        <v>31</v>
      </c>
      <c r="Q26" s="32">
        <v>27</v>
      </c>
      <c r="R26" s="44">
        <v>23</v>
      </c>
    </row>
    <row r="27" spans="1:18" x14ac:dyDescent="0.25">
      <c r="A27" s="1"/>
      <c r="B27" s="5"/>
      <c r="C27" s="6"/>
      <c r="D27" s="5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9"/>
      <c r="K27" s="9"/>
      <c r="L27" s="13"/>
      <c r="N27" s="37">
        <v>100</v>
      </c>
      <c r="O27" s="100" t="s">
        <v>130</v>
      </c>
      <c r="P27" s="32">
        <v>29</v>
      </c>
      <c r="Q27" s="32">
        <v>25</v>
      </c>
      <c r="R27" s="44">
        <v>21</v>
      </c>
    </row>
    <row r="28" spans="1:18" x14ac:dyDescent="0.25">
      <c r="A28" s="1"/>
      <c r="B28" s="5"/>
      <c r="C28" s="6"/>
      <c r="D28" s="5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9"/>
      <c r="K28" s="9"/>
      <c r="L28" s="13"/>
      <c r="N28" s="37">
        <v>110</v>
      </c>
      <c r="O28" s="100" t="s">
        <v>130</v>
      </c>
      <c r="P28" s="32">
        <v>7</v>
      </c>
      <c r="Q28" s="32">
        <v>23</v>
      </c>
      <c r="R28" s="44">
        <v>19</v>
      </c>
    </row>
    <row r="29" spans="1:18" x14ac:dyDescent="0.25">
      <c r="A29" s="1"/>
      <c r="B29" s="5"/>
      <c r="C29" s="6"/>
      <c r="D29" s="5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9"/>
      <c r="K29" s="9"/>
      <c r="L29" s="13"/>
      <c r="N29" s="37">
        <v>125</v>
      </c>
      <c r="O29" s="100" t="s">
        <v>130</v>
      </c>
      <c r="P29" s="32">
        <v>22</v>
      </c>
      <c r="Q29" s="32">
        <v>19</v>
      </c>
      <c r="R29" s="103">
        <v>16</v>
      </c>
    </row>
    <row r="30" spans="1:18" ht="15.75" thickBot="1" x14ac:dyDescent="0.3">
      <c r="A30" s="1"/>
      <c r="B30" s="5"/>
      <c r="C30" s="6"/>
      <c r="D30" s="5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9"/>
      <c r="K30" s="9"/>
      <c r="L30" s="13"/>
      <c r="N30" s="38" t="s">
        <v>38</v>
      </c>
      <c r="O30" s="100" t="s">
        <v>130</v>
      </c>
      <c r="P30" s="45">
        <v>18</v>
      </c>
      <c r="Q30" s="45">
        <v>16</v>
      </c>
      <c r="R30" s="46">
        <v>14</v>
      </c>
    </row>
    <row r="31" spans="1:18" x14ac:dyDescent="0.25">
      <c r="A31" s="1"/>
      <c r="B31" s="5"/>
      <c r="C31" s="6"/>
      <c r="D31" s="5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9" t="str">
        <f>IF(E31="","",IF(AND(E31&gt;22,E31&lt;41),1,INDEX('[3]ФШ (возраст)'!$B$1:$B$50,MATCH(E31,'[3]ФШ (возраст)'!$A$2:$A$50,))))</f>
        <v/>
      </c>
      <c r="J31" s="9"/>
      <c r="K31" s="9"/>
      <c r="L31" s="13"/>
    </row>
    <row r="32" spans="1:18" x14ac:dyDescent="0.25">
      <c r="A32" s="1"/>
      <c r="B32" s="5"/>
      <c r="C32" s="6"/>
      <c r="D32" s="5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9" t="str">
        <f>IF(E32="","",IF(AND(E32&gt;22,E32&lt;41),1,INDEX('[3]ФШ (возраст)'!$B$1:$B$50,MATCH(E32,'[3]ФШ (возраст)'!$A$2:$A$50,))))</f>
        <v/>
      </c>
      <c r="J32" s="9"/>
      <c r="K32" s="9"/>
      <c r="L32" s="13"/>
    </row>
    <row r="33" spans="1:12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9"/>
      <c r="K33" s="9"/>
      <c r="L33" s="13"/>
    </row>
    <row r="34" spans="1:12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9"/>
      <c r="K34" s="9"/>
      <c r="L34" s="13"/>
    </row>
    <row r="35" spans="1:12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9"/>
      <c r="K35" s="9"/>
      <c r="L35" s="13"/>
    </row>
    <row r="36" spans="1:12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9"/>
      <c r="K36" s="9"/>
      <c r="L36" s="13"/>
    </row>
    <row r="37" spans="1:12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9"/>
      <c r="K37" s="9"/>
      <c r="L37" s="13"/>
    </row>
    <row r="38" spans="1:12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9"/>
      <c r="K38" s="9"/>
      <c r="L38" s="13"/>
    </row>
    <row r="39" spans="1:12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9"/>
      <c r="K39" s="9"/>
      <c r="L39" s="13"/>
    </row>
    <row r="40" spans="1:12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9"/>
      <c r="K40" s="9"/>
      <c r="L40" s="13"/>
    </row>
    <row r="41" spans="1:12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9"/>
      <c r="K41" s="9"/>
      <c r="L41" s="13"/>
    </row>
    <row r="42" spans="1:12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9"/>
      <c r="K42" s="9"/>
      <c r="L42" s="13"/>
    </row>
    <row r="43" spans="1:12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9"/>
      <c r="K43" s="9"/>
      <c r="L43" s="13"/>
    </row>
    <row r="44" spans="1:12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9"/>
      <c r="K44" s="9"/>
      <c r="L44" s="13"/>
    </row>
    <row r="45" spans="1:12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9"/>
      <c r="K45" s="9"/>
      <c r="L45" s="13"/>
    </row>
    <row r="46" spans="1:12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9"/>
      <c r="K46" s="9"/>
      <c r="L46" s="13"/>
    </row>
    <row r="47" spans="1:12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9" t="str">
        <f>IF(E47="","",IF(AND(E47&gt;22,E47&lt;41),1,INDEX('[3]ФШ (возраст)'!$B$1:$B$50,MATCH(E47,'[3]ФШ (возраст)'!$A$2:$A$50,))))</f>
        <v/>
      </c>
      <c r="J47" s="9"/>
      <c r="K47" s="9"/>
      <c r="L47" s="13"/>
    </row>
    <row r="48" spans="1:12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9" t="str">
        <f>IF(E48="","",IF(AND(E48&gt;22,E48&lt;41),1,INDEX('[3]ФШ (возраст)'!$B$1:$B$50,MATCH(E48,'[3]ФШ (возраст)'!$A$2:$A$50,))))</f>
        <v/>
      </c>
      <c r="J48" s="9"/>
      <c r="K48" s="9"/>
      <c r="L48" s="13"/>
    </row>
    <row r="49" spans="1:12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9" t="str">
        <f>IF(E49="","",IF(AND(E49&gt;22,E49&lt;41),1,INDEX('[3]ФШ (возраст)'!$B$1:$B$50,MATCH(E49,'[3]ФШ (возраст)'!$A$2:$A$50,))))</f>
        <v/>
      </c>
      <c r="J49" s="9"/>
      <c r="K49" s="9"/>
      <c r="L49" s="13"/>
    </row>
  </sheetData>
  <mergeCells count="5">
    <mergeCell ref="A1:B3"/>
    <mergeCell ref="C1:L1"/>
    <mergeCell ref="N4:R4"/>
    <mergeCell ref="N5:R5"/>
    <mergeCell ref="N18:R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Двоеборье Муж и Жен</vt:lpstr>
      <vt:lpstr>народный жим</vt:lpstr>
      <vt:lpstr>пауэрспорт</vt:lpstr>
      <vt:lpstr>Лист3</vt:lpstr>
      <vt:lpstr>Лист1</vt:lpstr>
      <vt:lpstr>жим лежа Муж и Жен</vt:lpstr>
      <vt:lpstr>становая</vt:lpstr>
      <vt:lpstr>жим софт</vt:lpstr>
      <vt:lpstr>бицепс</vt:lpstr>
      <vt:lpstr>народный бицепс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2023-06-16T14:03:52Z</dcterms:created>
  <dcterms:modified xsi:type="dcterms:W3CDTF">2025-02-25T10:37:45Z</dcterms:modified>
</cp:coreProperties>
</file>